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MPLEO\Desktop\PLAN DE ACCION 2021 abril\"/>
    </mc:Choice>
  </mc:AlternateContent>
  <bookViews>
    <workbookView xWindow="0" yWindow="0" windowWidth="7470" windowHeight="2760" firstSheet="1" activeTab="1"/>
  </bookViews>
  <sheets>
    <sheet name="2021" sheetId="12" state="hidden" r:id="rId1"/>
    <sheet name="Plan  de acción" sheetId="14" r:id="rId2"/>
    <sheet name="Hoja1" sheetId="13" state="hidden" r:id="rId3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Z14" i="14" l="1"/>
  <c r="W14" i="14"/>
  <c r="V14" i="14"/>
  <c r="U14" i="14"/>
  <c r="T14" i="14"/>
  <c r="R14" i="14"/>
  <c r="Q14" i="14"/>
  <c r="P14" i="14"/>
  <c r="X13" i="14"/>
  <c r="Y13" i="14"/>
  <c r="S13" i="14"/>
  <c r="M13" i="14"/>
  <c r="Y12" i="14"/>
  <c r="X12" i="14"/>
  <c r="S12" i="14"/>
  <c r="O12" i="14"/>
  <c r="M12" i="14"/>
  <c r="X11" i="14"/>
  <c r="S11" i="14"/>
  <c r="Y11" i="14"/>
  <c r="M11" i="14"/>
  <c r="X10" i="14"/>
  <c r="Y10" i="14"/>
  <c r="S10" i="14"/>
  <c r="M10" i="14"/>
  <c r="X9" i="14"/>
  <c r="S9" i="14"/>
  <c r="Y9" i="14"/>
  <c r="M9" i="14"/>
  <c r="L9" i="14"/>
  <c r="X8" i="14"/>
  <c r="S8" i="14"/>
  <c r="M8" i="14"/>
  <c r="X7" i="14"/>
  <c r="O7" i="14"/>
  <c r="S7" i="14"/>
  <c r="Y7" i="14"/>
  <c r="M7" i="14"/>
  <c r="X6" i="14"/>
  <c r="O6" i="14"/>
  <c r="O14" i="14"/>
  <c r="M6" i="14"/>
  <c r="X5" i="14"/>
  <c r="Y5" i="14"/>
  <c r="S5" i="14"/>
  <c r="M5" i="14"/>
  <c r="X4" i="14"/>
  <c r="Y4" i="14"/>
  <c r="S4" i="14"/>
  <c r="M4" i="14"/>
  <c r="X3" i="14"/>
  <c r="X14" i="14"/>
  <c r="S3" i="14"/>
  <c r="M3" i="14"/>
  <c r="M14" i="14"/>
  <c r="Y3" i="14"/>
  <c r="S6" i="14"/>
  <c r="Y6" i="14"/>
  <c r="Z14" i="13"/>
  <c r="W14" i="13"/>
  <c r="V14" i="13"/>
  <c r="U14" i="13"/>
  <c r="T14" i="13"/>
  <c r="R14" i="13"/>
  <c r="Q14" i="13"/>
  <c r="P14" i="13"/>
  <c r="Y13" i="13"/>
  <c r="X13" i="13"/>
  <c r="S13" i="13"/>
  <c r="M13" i="13"/>
  <c r="X12" i="13"/>
  <c r="O12" i="13"/>
  <c r="S12" i="13"/>
  <c r="Y12" i="13"/>
  <c r="M12" i="13"/>
  <c r="X11" i="13"/>
  <c r="Y11" i="13"/>
  <c r="S11" i="13"/>
  <c r="M11" i="13"/>
  <c r="X10" i="13"/>
  <c r="Y10" i="13"/>
  <c r="S10" i="13"/>
  <c r="M10" i="13"/>
  <c r="X9" i="13"/>
  <c r="Y9" i="13"/>
  <c r="S9" i="13"/>
  <c r="M9" i="13"/>
  <c r="L9" i="13"/>
  <c r="X8" i="13"/>
  <c r="S8" i="13"/>
  <c r="M8" i="13"/>
  <c r="X7" i="13"/>
  <c r="Y7" i="13"/>
  <c r="O7" i="13"/>
  <c r="S7" i="13"/>
  <c r="M7" i="13"/>
  <c r="X6" i="13"/>
  <c r="Y6" i="13"/>
  <c r="S6" i="13"/>
  <c r="O6" i="13"/>
  <c r="M6" i="13"/>
  <c r="X5" i="13"/>
  <c r="Y5" i="13"/>
  <c r="S5" i="13"/>
  <c r="M5" i="13"/>
  <c r="X4" i="13"/>
  <c r="Y4" i="13"/>
  <c r="S4" i="13"/>
  <c r="M4" i="13"/>
  <c r="M14" i="13"/>
  <c r="X3" i="13"/>
  <c r="Y3" i="13"/>
  <c r="S3" i="13"/>
  <c r="M3" i="13"/>
  <c r="S14" i="14"/>
  <c r="Y14" i="14"/>
  <c r="S14" i="13"/>
  <c r="O14" i="13"/>
  <c r="X14" i="13"/>
  <c r="Y14" i="13"/>
  <c r="T17" i="12"/>
  <c r="O15" i="12"/>
  <c r="O10" i="12"/>
  <c r="O9" i="12"/>
  <c r="L12" i="12"/>
  <c r="Z17" i="12"/>
  <c r="S16" i="12"/>
  <c r="Y16" i="12"/>
  <c r="S15" i="12"/>
  <c r="S14" i="12"/>
  <c r="S13" i="12"/>
  <c r="S12" i="12"/>
  <c r="Y12" i="12"/>
  <c r="S11" i="12"/>
  <c r="S10" i="12"/>
  <c r="S9" i="12"/>
  <c r="S8" i="12"/>
  <c r="S7" i="12"/>
  <c r="S6" i="12"/>
  <c r="Q17" i="12"/>
  <c r="R17" i="12"/>
  <c r="P17" i="12"/>
  <c r="O17" i="12"/>
  <c r="U17" i="12"/>
  <c r="V17" i="12"/>
  <c r="W17" i="12"/>
  <c r="M16" i="12"/>
  <c r="M17" i="12"/>
  <c r="M15" i="12"/>
  <c r="M14" i="12"/>
  <c r="M13" i="12"/>
  <c r="M12" i="12"/>
  <c r="M11" i="12"/>
  <c r="M10" i="12"/>
  <c r="M9" i="12"/>
  <c r="M8" i="12"/>
  <c r="M7" i="12"/>
  <c r="M6" i="12"/>
  <c r="X6" i="12"/>
  <c r="X16" i="12"/>
  <c r="X15" i="12"/>
  <c r="X14" i="12"/>
  <c r="X13" i="12"/>
  <c r="X12" i="12"/>
  <c r="X11" i="12"/>
  <c r="X10" i="12"/>
  <c r="X9" i="12"/>
  <c r="X8" i="12"/>
  <c r="Y8" i="12"/>
  <c r="X7" i="12"/>
  <c r="Y14" i="12"/>
  <c r="Y15" i="12"/>
  <c r="Y13" i="12"/>
  <c r="Y10" i="12"/>
  <c r="Y9" i="12"/>
  <c r="S17" i="12"/>
  <c r="Y7" i="12"/>
  <c r="X17" i="12"/>
  <c r="Y6" i="12"/>
  <c r="Y17" i="12"/>
</calcChain>
</file>

<file path=xl/sharedStrings.xml><?xml version="1.0" encoding="utf-8"?>
<sst xmlns="http://schemas.openxmlformats.org/spreadsheetml/2006/main" count="347" uniqueCount="87">
  <si>
    <t>AVANCE</t>
  </si>
  <si>
    <t>Línea estratégica</t>
  </si>
  <si>
    <t xml:space="preserve">Programa </t>
  </si>
  <si>
    <t>Nombre del Proyecto</t>
  </si>
  <si>
    <t>Meta programada</t>
  </si>
  <si>
    <t>Meta ejecutada</t>
  </si>
  <si>
    <t>Componente</t>
  </si>
  <si>
    <t>Meta PDM</t>
  </si>
  <si>
    <t>SGP</t>
  </si>
  <si>
    <t>Rubro</t>
  </si>
  <si>
    <t>PDM 2020-2023</t>
  </si>
  <si>
    <t>PROYECTOS DE INVERSIÓN</t>
  </si>
  <si>
    <t>RECURSOS PROPIOS</t>
  </si>
  <si>
    <t>OTROS</t>
  </si>
  <si>
    <t>Dependencia</t>
  </si>
  <si>
    <t>Responsable</t>
  </si>
  <si>
    <t>Código BPIM</t>
  </si>
  <si>
    <t>Actividades</t>
  </si>
  <si>
    <t>FECHA DE CORTE</t>
  </si>
  <si>
    <t>TOTALES</t>
  </si>
  <si>
    <t>RECURSOS EJECUTADOS</t>
  </si>
  <si>
    <t>EJECUCIÓN PPTAL</t>
  </si>
  <si>
    <t>Indicador de producto</t>
  </si>
  <si>
    <t>TOTAL PROGRAMADO</t>
  </si>
  <si>
    <t>Fecha inicio</t>
  </si>
  <si>
    <t>Fecha de terminación</t>
  </si>
  <si>
    <t>RECURSOS PROGRAMADOS</t>
  </si>
  <si>
    <t>RESPONSABLES</t>
  </si>
  <si>
    <t>VIGENCIA 2021</t>
  </si>
  <si>
    <t>CUMPLIMIENTO DE META</t>
  </si>
  <si>
    <t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</si>
  <si>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Número de empresas, emprendimientos y/o unidades productivas fortalecidas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</si>
  <si>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Implementar 1 programa de desarrollo empresarial y de empleabilidad para las micro y pequeñas empresas (incluyendo unidades productivas).</t>
  </si>
  <si>
    <t>Número de programas de desarrollo empresariales y de empleabilidad implementados para las micro y pequeñas empresas (incluyendo unidades productivas).</t>
  </si>
  <si>
    <t>Desarrollar el modelo CDE virtual para que amplíen la cobertura en la ciudad.</t>
  </si>
  <si>
    <t>Porcentaje de avance en el desarrollo del modelo CDE virtual para que amplíen la cobertura en la ciudad.</t>
  </si>
  <si>
    <t xml:space="preserve">Formar a 7.000 emprendedores a través de un programa de formación teórica, empresarial y/o artesanal con enfoque diferencial para emprendimientos artísticos, culturales, creativos, negocios verdes, microempresarios y/o unidades productivas urbanas y rurales. </t>
  </si>
  <si>
    <t xml:space="preserve">Número de emprendedores formados a través de un programa de formación teórica, empresarial y/o artesanal con enfoque diferencial para emprendimientos artísticos, culturales, creativos, negocios verdes, microempresarios y/o unidades productivas urbanas y rurales. </t>
  </si>
  <si>
    <t>Implementar en 4.000 mipymes planes estratégicos orientados a innovar y/o incorporación tecnológica en áreas empresariales estratégicas con apoyo de Universidades y actores económicos clave.</t>
  </si>
  <si>
    <t xml:space="preserve">Número de mipymes con planes estratégicos implementados orientados a innovar y/o incorporación tecnológica en áreas empresariales estratégicas con apoyo de Universidades y actores económicos clave. </t>
  </si>
  <si>
    <t>Intervenir a 4.000 empresas y/o emprendimientos mediante apalancamiento financiero orientado a realizar inversión en innovación y/o tecnología en la zona rural y urbana con enfoque diferencial.</t>
  </si>
  <si>
    <t>Número de empresas y/o emprendimientos intervenidos mediante apalancamiento financiero orientado a realizar inversión en innovación y/o tecnología  en la zona rural y urbana con enfoque diferencial.</t>
  </si>
  <si>
    <t>Otorgar 6.000 créditos a emprendimientos y mipymes de orientados a capital de trabajo o destinos de inversión diferente a innovación y/o tecnología en zonas urbanas y rurales.</t>
  </si>
  <si>
    <t>Número de créditos otorgados a emprendimientos y mipymes de orientados a capital de trabajo o destinos de inversión diferente a innovación y/o tecnología en zonas urbanas y rurales.</t>
  </si>
  <si>
    <t>Registrar 5.000 hojas de vida para facilitar el proceso de inserción en el mercado laboral identificando habilidades, destrezas  y que competencias  para el trabajo.</t>
  </si>
  <si>
    <t>Número de hojas de vida registradas para facilitar el proceso de inserción en el mercado laboral identificando habilidades, destrezas  y que competencias  para el trabajo.</t>
  </si>
  <si>
    <t>Formar 3.000  jóvenes y adultos en competencias  personales y/o  técnicas para el trabajo con el fin de facilitar su inserción en el mercado laboral.</t>
  </si>
  <si>
    <t>Número de jóvenes y adultos formados en competencias  personales y/o técnicas para el trabajo con el fin de facilitar su inserción en el mercado laboral.</t>
  </si>
  <si>
    <t>Acompañar a 1.500 empresas en el fomento de una cultura del empleo y trabajo decente para capturar  vacantes que permitan realizar la intermediación laboral.</t>
  </si>
  <si>
    <t>Número de empresas acompañadas en el fomento de una cultura del empleo y trabajo decente para capturar  vacantes que permitan realizar la intermediación laboral.</t>
  </si>
  <si>
    <t>Mantener en funcionamiento el 100% de los programas del Instituto Municipal del Empleo.</t>
  </si>
  <si>
    <t>Porcentaje de los programas de Instituto Municipal del Empleo mantenidos en funcionamiento.</t>
  </si>
  <si>
    <t>FORTALECIMIENTO DE LA OFICINA DE FOMENTO A LA EMPLEABILIDAD, EL EMPLEO Y EL TRABAJO DECENTE EN EL MUNICIPIO DE BUCARAMANGA</t>
  </si>
  <si>
    <t>FORTALECIMIENTO DEL COWORKING COMO ESTRATEGIA PARA EL EMPRENDIMIENTO, INNOVACIÓN, DINAMIZACIÓN Y ACELERACIÓN EMPRESARIAL EN EL MUNICIPIO DE BUCARAMANGA</t>
  </si>
  <si>
    <t>IMEBU</t>
  </si>
  <si>
    <t>PLAN DE ACCIÓN
INSTITUTO MUNICIPAL DE EMPLEO Y FORMACIÓN EMPRESARIAL DE BUCARAMANGA</t>
  </si>
  <si>
    <t>RECURSOS GESTIONADOS</t>
  </si>
  <si>
    <t>BUCARAMANGA PRODUCTIVA Y COMPETITIVA: EMPRESAS INNOVADORAS, RESPONSABLES Y CONSCIENTES</t>
  </si>
  <si>
    <t>BUCARAMANGA TERRITORIO LIBRE DE CORRUPCIÓN: INSTITUCIONES SÓLIDAS Y CONFIABLES</t>
  </si>
  <si>
    <t>Emprendimiento, Innovación, Formalización Y Dinamización Empresarial</t>
  </si>
  <si>
    <t>Empleabilidad, Empleo Y Trabajo Decente</t>
  </si>
  <si>
    <t>Administración Pública Moderna E Innovadora</t>
  </si>
  <si>
    <t>Centros De Desarrollo Empresarial</t>
  </si>
  <si>
    <t>Banca Ciudadana</t>
  </si>
  <si>
    <t>Empleo Y Empleabilidad</t>
  </si>
  <si>
    <t>Gobierno Fortalecido Para Ser Y Hacer</t>
  </si>
  <si>
    <t>Emprendimiento E Innovación</t>
  </si>
  <si>
    <t>FORTALECIMIENTO DEL CENTRO DE DESARROLLO EMPRESARIAL Y DE EMPLEABILIDAD EN EL MUNICIPIO DE BUCARAMANGA</t>
  </si>
  <si>
    <t>FORTALECIMIENTO DEL FONDO DE FOMENTO Y CRÉDITO DE APOYO DEL IMEBU, PROGRAMA BANCA CIUDADANA EN EL MUNICIPIO DE BUCARAMANGA</t>
  </si>
  <si>
    <t>FORTALECIMIENTO DEL INSTITUTO MUNICIPAL DE EMPLEO Y FOMENTO EMPRESARIAL IMEBU DEL MUNICIPIO DE BUCARAMANGA</t>
  </si>
  <si>
    <t>SGR</t>
  </si>
  <si>
    <t>TOTAL EJECUTADO</t>
  </si>
  <si>
    <t>25 de agosto de 2020</t>
  </si>
  <si>
    <t>14 de agosto de 2020</t>
  </si>
  <si>
    <t>31 de Diciembre de 2023</t>
  </si>
  <si>
    <t>4 de agosto de 2020</t>
  </si>
  <si>
    <t>N/A</t>
  </si>
  <si>
    <t>30 de octubre de 2020</t>
  </si>
  <si>
    <t>Actividad 1.1. Asesorar técnicamente a emprendedores y/o empresarios en etapa de aceleración en programas de formación  empresarial.
Actividad 2.1. Realizar adecuaciones en espacio para prestación  de servicios de consultoria a emprendedores y/o empresarios  en etapa de aceleración  y Coworking.</t>
  </si>
  <si>
    <t xml:space="preserve">Actividad 1.1.1.  Asesorar a emprendedores y empresarios en programas de formación empresarial (Modelo de Negocios y diseño Planes de Mejora)
Actividad 1.1.2.Formar a emprendedores y empresarios a través de programas de visualización de productos y/o servicios a través de canales virtuales.
Actividad 1.1.3. Implementar un programa de comercialización virtual de productos y/o servicios.
Actividad 1.1.4.  Implementar Estrategia comunitaria para el emprendimiento y el desarrollo empresarial.
Actividad 1.1.5.  Formulación de la estrategia de reactivación y sostenimiento de la economía
Actividad 1.1.6.  Brindar acompañamiento a los proyectos productivos de la población victima
Actividad 2.1. 1. Identificar habilidades y destrezas de emprendedores, empresarios y ciudadanos para orientarlos hacia el emprendimiento o la empleabilidad.
</t>
  </si>
  <si>
    <t xml:space="preserve">Actividad 1.1. Otorgar créditos para el emprendimiento y/o fortalecimiento financiero de empresas orientadas a  la innovación y/o incorporación de tecnología.
Actividad 1.2. Otorgar créditos para el emprendimiento y/o fortalecimiento financiero de empresas orientados a capital de trabajo, nómina y/o activos fijos.
Actividad 2.1. Realizar acompañamiento técnico y visitas pos crédito a los emprendimientos y/o empresas apoyadas.
</t>
  </si>
  <si>
    <t xml:space="preserve">Actividad 1.1.1. Brindar formación en competencias personales y/o técnicas para el trabajo
Actividad 1.1.2. Realizar intermediación laboral entre oferentes de trabajo y buscadores de empleo.
Actividad 2.1. Ofrecer acompañamiento a las empresas en la estructuración y selección de perfiles adecuados a sus requerimientos.
Actividad 3.1. Formular la política pública de empleo y trabajo decente de la ciudad.
</t>
  </si>
  <si>
    <t>2.3.2.02.02.007
2.3.2.02.02.009</t>
  </si>
  <si>
    <t>2.3.2.02.02.006
2.3.2.02.02.007
2.3.2.02.02.009</t>
  </si>
  <si>
    <t>2.3.2.02.02.009</t>
  </si>
  <si>
    <t>2.1.</t>
  </si>
  <si>
    <t>JOSE LUIS HERNÁNDEZ JAIMES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</si>
</sst>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&quot;$&quot;\ #,##0;\-&quot;$&quot;\ #,##0"/>
    <numFmt numFmtId="165" formatCode="_-&quot;$&quot;\ * #,##0.00_-;\-&quot;$&quot;\ * #,##0.00_-;_-&quot;$&quot;\ * &quot;-&quot;??_-;_-@_-"/>
    <numFmt numFmtId="166" formatCode="dd/mm/yyyy;@"/>
    <numFmt numFmtId="167" formatCode="_-&quot;$&quot;\ * #,##0_-;\-&quot;$&quot;\ * #,##0_-;_-&quot;$&quot;\ * &quot;-&quot;??_-;_-@_-"/>
    <numFmt numFmtId="168" formatCode="&quot;$&quot;\ #,##0"/>
  </numFmts>
  <fonts count="19" x14ac:knownFonts="1">
    <font>
      <sz val="11"/>
      <color theme="1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sz val="12"/>
      <color indexed="8"/>
      <name val="Arial"/>
      <family val="2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sz val="11"/>
      <color theme="1"/>
      <name val="Arial"/>
      <family val="2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b/>
      <sz val="14"/>
      <color theme="0"/>
      <name val="Arial"/>
      <family val="2"/>
    </font>
    <font>
      <sz val="14"/>
      <color theme="0"/>
      <name val="Arial"/>
      <family val="2"/>
    </font>
    <font>
      <b/>
      <i/>
      <sz val="12"/>
      <color theme="1"/>
      <name val="Arial"/>
      <family val="2"/>
    </font>
    <font>
      <b/>
      <sz val="12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CC99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09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6" fillId="0" borderId="0" applyFont="0" applyFill="0" applyBorder="0" applyAlignment="0" applyProtection="0"/>
  </cellStyleXfs>
  <cellXfs count="180">
    <xf numFmtId="0" fontId="0" fillId="0" borderId="0" xfId="0"/>
    <xf numFmtId="0" fontId="2" fillId="0" borderId="0" xfId="0" applyFont="1"/>
    <xf numFmtId="9" fontId="2" fillId="0" borderId="2" xfId="0" applyNumberFormat="1" applyFont="1" applyBorder="1" applyAlignment="1">
      <alignment horizontal="center" vertical="center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/>
    <xf numFmtId="0" fontId="2" fillId="0" borderId="0" xfId="0" applyFont="1" applyAlignment="1">
      <alignment horizontal="justify"/>
    </xf>
    <xf numFmtId="0" fontId="2" fillId="0" borderId="0" xfId="0" applyFont="1" applyBorder="1" applyAlignment="1">
      <alignment horizontal="justify"/>
    </xf>
    <xf numFmtId="0" fontId="2" fillId="0" borderId="0" xfId="0" applyFont="1" applyBorder="1"/>
    <xf numFmtId="0" fontId="2" fillId="0" borderId="0" xfId="0" applyFont="1" applyBorder="1" applyAlignment="1">
      <alignment horizontal="justify" vertical="center" wrapText="1"/>
    </xf>
    <xf numFmtId="0" fontId="2" fillId="0" borderId="0" xfId="0" applyFont="1" applyBorder="1" applyAlignment="1">
      <alignment vertical="center" wrapText="1"/>
    </xf>
    <xf numFmtId="166" fontId="2" fillId="0" borderId="0" xfId="0" applyNumberFormat="1" applyFont="1" applyBorder="1" applyAlignment="1">
      <alignment vertical="center" wrapText="1"/>
    </xf>
    <xf numFmtId="166" fontId="2" fillId="0" borderId="0" xfId="0" applyNumberFormat="1" applyFont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16" fontId="2" fillId="0" borderId="0" xfId="0" applyNumberFormat="1" applyFont="1"/>
    <xf numFmtId="14" fontId="2" fillId="0" borderId="2" xfId="0" applyNumberFormat="1" applyFont="1" applyBorder="1" applyAlignment="1">
      <alignment horizontal="center"/>
    </xf>
    <xf numFmtId="9" fontId="1" fillId="0" borderId="2" xfId="107" applyFont="1" applyFill="1" applyBorder="1" applyAlignment="1">
      <alignment horizontal="center" vertical="center" wrapText="1"/>
    </xf>
    <xf numFmtId="9" fontId="10" fillId="2" borderId="2" xfId="0" applyNumberFormat="1" applyFont="1" applyFill="1" applyBorder="1" applyAlignment="1">
      <alignment horizontal="center" vertical="center"/>
    </xf>
    <xf numFmtId="167" fontId="10" fillId="2" borderId="2" xfId="108" applyNumberFormat="1" applyFont="1" applyFill="1" applyBorder="1" applyAlignment="1">
      <alignment vertical="center"/>
    </xf>
    <xf numFmtId="0" fontId="2" fillId="2" borderId="4" xfId="0" applyFont="1" applyFill="1" applyBorder="1" applyAlignment="1">
      <alignment horizontal="justify"/>
    </xf>
    <xf numFmtId="0" fontId="2" fillId="2" borderId="5" xfId="0" applyFont="1" applyFill="1" applyBorder="1"/>
    <xf numFmtId="0" fontId="2" fillId="2" borderId="3" xfId="0" applyFont="1" applyFill="1" applyBorder="1"/>
    <xf numFmtId="9" fontId="10" fillId="2" borderId="4" xfId="107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vertical="center"/>
    </xf>
    <xf numFmtId="0" fontId="11" fillId="2" borderId="3" xfId="0" applyFont="1" applyFill="1" applyBorder="1" applyAlignment="1">
      <alignment vertical="center"/>
    </xf>
    <xf numFmtId="0" fontId="2" fillId="2" borderId="6" xfId="0" applyFont="1" applyFill="1" applyBorder="1"/>
    <xf numFmtId="0" fontId="2" fillId="0" borderId="0" xfId="0" applyFont="1" applyAlignment="1">
      <alignment vertical="center"/>
    </xf>
    <xf numFmtId="0" fontId="10" fillId="2" borderId="3" xfId="0" applyFont="1" applyFill="1" applyBorder="1" applyAlignment="1">
      <alignment vertical="center"/>
    </xf>
    <xf numFmtId="0" fontId="2" fillId="2" borderId="4" xfId="0" applyFont="1" applyFill="1" applyBorder="1"/>
    <xf numFmtId="0" fontId="7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justify" vertical="center" wrapText="1"/>
    </xf>
    <xf numFmtId="3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justify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justify" vertical="center" wrapText="1"/>
    </xf>
    <xf numFmtId="0" fontId="8" fillId="0" borderId="0" xfId="0" applyFont="1" applyAlignment="1">
      <alignment vertical="center"/>
    </xf>
    <xf numFmtId="0" fontId="8" fillId="0" borderId="6" xfId="0" applyFont="1" applyBorder="1" applyAlignment="1">
      <alignment vertical="center"/>
    </xf>
    <xf numFmtId="3" fontId="3" fillId="3" borderId="2" xfId="0" applyNumberFormat="1" applyFont="1" applyFill="1" applyBorder="1" applyAlignment="1">
      <alignment horizontal="center" vertical="center" wrapText="1"/>
    </xf>
    <xf numFmtId="9" fontId="3" fillId="3" borderId="2" xfId="0" applyNumberFormat="1" applyFont="1" applyFill="1" applyBorder="1" applyAlignment="1">
      <alignment horizontal="center" vertical="center" wrapText="1"/>
    </xf>
    <xf numFmtId="164" fontId="1" fillId="3" borderId="2" xfId="108" applyNumberFormat="1" applyFont="1" applyFill="1" applyBorder="1" applyAlignment="1">
      <alignment horizontal="center" vertical="center" wrapText="1"/>
    </xf>
    <xf numFmtId="168" fontId="1" fillId="0" borderId="2" xfId="108" applyNumberFormat="1" applyFont="1" applyFill="1" applyBorder="1" applyAlignment="1">
      <alignment horizontal="center" vertical="center" wrapText="1"/>
    </xf>
    <xf numFmtId="168" fontId="7" fillId="0" borderId="2" xfId="0" applyNumberFormat="1" applyFont="1" applyFill="1" applyBorder="1" applyAlignment="1">
      <alignment horizontal="center" vertical="center" wrapText="1"/>
    </xf>
    <xf numFmtId="167" fontId="7" fillId="2" borderId="2" xfId="108" applyNumberFormat="1" applyFont="1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166" fontId="2" fillId="0" borderId="2" xfId="0" applyNumberFormat="1" applyFont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justify" vertical="center" wrapText="1"/>
    </xf>
    <xf numFmtId="166" fontId="2" fillId="0" borderId="3" xfId="0" applyNumberFormat="1" applyFont="1" applyFill="1" applyBorder="1" applyAlignment="1">
      <alignment horizontal="center" vertical="center" wrapText="1"/>
    </xf>
    <xf numFmtId="166" fontId="9" fillId="0" borderId="2" xfId="0" applyNumberFormat="1" applyFont="1" applyFill="1" applyBorder="1" applyAlignment="1">
      <alignment horizontal="center" vertical="center" wrapText="1"/>
    </xf>
    <xf numFmtId="166" fontId="2" fillId="0" borderId="2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166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5" fillId="0" borderId="0" xfId="0" applyFont="1"/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justify" vertical="center" wrapText="1"/>
    </xf>
    <xf numFmtId="0" fontId="16" fillId="0" borderId="2" xfId="0" applyFont="1" applyFill="1" applyBorder="1" applyAlignment="1">
      <alignment horizontal="justify" vertical="center" wrapText="1"/>
    </xf>
    <xf numFmtId="0" fontId="17" fillId="0" borderId="2" xfId="0" applyFont="1" applyFill="1" applyBorder="1" applyAlignment="1">
      <alignment horizontal="justify" vertical="center" wrapText="1"/>
    </xf>
    <xf numFmtId="1" fontId="15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justify" vertical="center" wrapText="1"/>
    </xf>
    <xf numFmtId="0" fontId="15" fillId="0" borderId="2" xfId="0" applyFont="1" applyFill="1" applyBorder="1" applyAlignment="1">
      <alignment horizontal="justify" vertical="center" wrapText="1"/>
    </xf>
    <xf numFmtId="166" fontId="15" fillId="0" borderId="3" xfId="0" applyNumberFormat="1" applyFont="1" applyFill="1" applyBorder="1" applyAlignment="1">
      <alignment horizontal="center" vertical="center" wrapText="1"/>
    </xf>
    <xf numFmtId="3" fontId="17" fillId="0" borderId="2" xfId="0" applyNumberFormat="1" applyFont="1" applyFill="1" applyBorder="1" applyAlignment="1">
      <alignment horizontal="center" vertical="center" wrapText="1"/>
    </xf>
    <xf numFmtId="9" fontId="15" fillId="0" borderId="2" xfId="0" applyNumberFormat="1" applyFont="1" applyBorder="1" applyAlignment="1">
      <alignment horizontal="center" vertical="center"/>
    </xf>
    <xf numFmtId="166" fontId="15" fillId="0" borderId="2" xfId="0" applyNumberFormat="1" applyFont="1" applyBorder="1" applyAlignment="1">
      <alignment horizontal="center" vertical="center" wrapText="1"/>
    </xf>
    <xf numFmtId="168" fontId="16" fillId="0" borderId="2" xfId="108" applyNumberFormat="1" applyFont="1" applyFill="1" applyBorder="1" applyAlignment="1">
      <alignment horizontal="center" vertical="center" wrapText="1"/>
    </xf>
    <xf numFmtId="168" fontId="14" fillId="0" borderId="2" xfId="0" applyNumberFormat="1" applyFont="1" applyFill="1" applyBorder="1" applyAlignment="1">
      <alignment horizontal="center" vertical="center" wrapText="1"/>
    </xf>
    <xf numFmtId="164" fontId="16" fillId="3" borderId="2" xfId="108" applyNumberFormat="1" applyFont="1" applyFill="1" applyBorder="1" applyAlignment="1">
      <alignment horizontal="center" vertical="center" wrapText="1"/>
    </xf>
    <xf numFmtId="9" fontId="16" fillId="0" borderId="2" xfId="107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9" fontId="17" fillId="0" borderId="2" xfId="0" applyNumberFormat="1" applyFont="1" applyFill="1" applyBorder="1" applyAlignment="1">
      <alignment horizontal="center" vertical="center" wrapText="1"/>
    </xf>
    <xf numFmtId="166" fontId="16" fillId="0" borderId="2" xfId="0" applyNumberFormat="1" applyFont="1" applyFill="1" applyBorder="1" applyAlignment="1">
      <alignment horizontal="center" vertical="center" wrapText="1"/>
    </xf>
    <xf numFmtId="166" fontId="15" fillId="0" borderId="2" xfId="0" applyNumberFormat="1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justify"/>
    </xf>
    <xf numFmtId="0" fontId="15" fillId="2" borderId="5" xfId="0" applyFont="1" applyFill="1" applyBorder="1"/>
    <xf numFmtId="0" fontId="15" fillId="2" borderId="6" xfId="0" applyFont="1" applyFill="1" applyBorder="1"/>
    <xf numFmtId="0" fontId="15" fillId="2" borderId="4" xfId="0" applyFont="1" applyFill="1" applyBorder="1"/>
    <xf numFmtId="0" fontId="15" fillId="2" borderId="3" xfId="0" applyFont="1" applyFill="1" applyBorder="1"/>
    <xf numFmtId="0" fontId="14" fillId="2" borderId="3" xfId="0" applyFont="1" applyFill="1" applyBorder="1" applyAlignment="1">
      <alignment vertical="center"/>
    </xf>
    <xf numFmtId="9" fontId="14" fillId="2" borderId="2" xfId="0" applyNumberFormat="1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167" fontId="14" fillId="2" borderId="2" xfId="108" applyNumberFormat="1" applyFont="1" applyFill="1" applyBorder="1" applyAlignment="1">
      <alignment vertical="center"/>
    </xf>
    <xf numFmtId="9" fontId="14" fillId="2" borderId="4" xfId="107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vertical="center"/>
    </xf>
    <xf numFmtId="0" fontId="18" fillId="2" borderId="3" xfId="0" applyFont="1" applyFill="1" applyBorder="1" applyAlignment="1">
      <alignment vertical="center"/>
    </xf>
    <xf numFmtId="1" fontId="17" fillId="0" borderId="2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166" fontId="2" fillId="0" borderId="1" xfId="0" applyNumberFormat="1" applyFont="1" applyFill="1" applyBorder="1" applyAlignment="1">
      <alignment horizontal="center" vertical="center" wrapText="1"/>
    </xf>
    <xf numFmtId="166" fontId="2" fillId="0" borderId="7" xfId="0" applyNumberFormat="1" applyFont="1" applyFill="1" applyBorder="1" applyAlignment="1">
      <alignment horizontal="center" vertical="center" wrapText="1"/>
    </xf>
    <xf numFmtId="166" fontId="2" fillId="0" borderId="8" xfId="0" applyNumberFormat="1" applyFont="1" applyFill="1" applyBorder="1" applyAlignment="1">
      <alignment horizontal="center" vertical="center" wrapText="1"/>
    </xf>
    <xf numFmtId="166" fontId="2" fillId="0" borderId="1" xfId="0" applyNumberFormat="1" applyFont="1" applyBorder="1" applyAlignment="1">
      <alignment horizontal="center" vertical="center" wrapText="1"/>
    </xf>
    <xf numFmtId="166" fontId="2" fillId="0" borderId="7" xfId="0" applyNumberFormat="1" applyFont="1" applyBorder="1" applyAlignment="1">
      <alignment horizontal="center" vertical="center" wrapText="1"/>
    </xf>
    <xf numFmtId="166" fontId="2" fillId="0" borderId="8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7" xfId="0" applyFont="1" applyFill="1" applyBorder="1" applyAlignment="1">
      <alignment horizontal="justify" vertical="center" wrapText="1"/>
    </xf>
    <xf numFmtId="0" fontId="1" fillId="0" borderId="8" xfId="0" applyFont="1" applyFill="1" applyBorder="1" applyAlignment="1">
      <alignment horizontal="justify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1" fontId="2" fillId="0" borderId="7" xfId="0" applyNumberFormat="1" applyFont="1" applyFill="1" applyBorder="1" applyAlignment="1">
      <alignment horizontal="center" vertical="center"/>
    </xf>
    <xf numFmtId="1" fontId="2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 wrapText="1"/>
    </xf>
    <xf numFmtId="0" fontId="2" fillId="0" borderId="7" xfId="0" applyFont="1" applyFill="1" applyBorder="1" applyAlignment="1">
      <alignment horizontal="justify" vertical="center" wrapText="1"/>
    </xf>
    <xf numFmtId="0" fontId="2" fillId="0" borderId="8" xfId="0" applyFont="1" applyFill="1" applyBorder="1" applyAlignment="1">
      <alignment horizontal="justify" vertical="center" wrapText="1"/>
    </xf>
    <xf numFmtId="166" fontId="1" fillId="0" borderId="1" xfId="0" applyNumberFormat="1" applyFont="1" applyFill="1" applyBorder="1" applyAlignment="1">
      <alignment horizontal="justify" vertical="center" wrapText="1"/>
    </xf>
    <xf numFmtId="166" fontId="1" fillId="0" borderId="7" xfId="0" applyNumberFormat="1" applyFont="1" applyFill="1" applyBorder="1" applyAlignment="1">
      <alignment horizontal="justify" vertical="center" wrapText="1"/>
    </xf>
    <xf numFmtId="166" fontId="1" fillId="0" borderId="8" xfId="0" applyNumberFormat="1" applyFont="1" applyFill="1" applyBorder="1" applyAlignment="1">
      <alignment horizontal="justify" vertical="center" wrapText="1"/>
    </xf>
    <xf numFmtId="1" fontId="0" fillId="0" borderId="1" xfId="0" applyNumberFormat="1" applyFont="1" applyFill="1" applyBorder="1" applyAlignment="1">
      <alignment horizontal="center" vertical="center" wrapText="1"/>
    </xf>
    <xf numFmtId="1" fontId="0" fillId="0" borderId="7" xfId="0" applyNumberFormat="1" applyFont="1" applyFill="1" applyBorder="1" applyAlignment="1">
      <alignment horizontal="center" vertical="center" wrapText="1"/>
    </xf>
    <xf numFmtId="1" fontId="0" fillId="0" borderId="8" xfId="0" applyNumberFormat="1" applyFont="1" applyFill="1" applyBorder="1" applyAlignment="1">
      <alignment horizontal="center" vertical="center" wrapText="1"/>
    </xf>
    <xf numFmtId="166" fontId="2" fillId="0" borderId="1" xfId="0" applyNumberFormat="1" applyFont="1" applyFill="1" applyBorder="1" applyAlignment="1">
      <alignment horizontal="justify" vertical="center" wrapText="1"/>
    </xf>
    <xf numFmtId="166" fontId="2" fillId="0" borderId="7" xfId="0" applyNumberFormat="1" applyFont="1" applyFill="1" applyBorder="1" applyAlignment="1">
      <alignment horizontal="justify" vertical="center" wrapText="1"/>
    </xf>
    <xf numFmtId="166" fontId="2" fillId="0" borderId="8" xfId="0" applyNumberFormat="1" applyFont="1" applyFill="1" applyBorder="1" applyAlignment="1">
      <alignment horizontal="justify" vertical="center" wrapText="1"/>
    </xf>
    <xf numFmtId="166" fontId="15" fillId="0" borderId="1" xfId="0" applyNumberFormat="1" applyFont="1" applyFill="1" applyBorder="1" applyAlignment="1">
      <alignment horizontal="center" vertical="center" wrapText="1"/>
    </xf>
    <xf numFmtId="166" fontId="15" fillId="0" borderId="7" xfId="0" applyNumberFormat="1" applyFont="1" applyFill="1" applyBorder="1" applyAlignment="1">
      <alignment horizontal="center" vertical="center" wrapText="1"/>
    </xf>
    <xf numFmtId="166" fontId="15" fillId="0" borderId="8" xfId="0" applyNumberFormat="1" applyFont="1" applyFill="1" applyBorder="1" applyAlignment="1">
      <alignment horizontal="center" vertical="center" wrapText="1"/>
    </xf>
    <xf numFmtId="166" fontId="15" fillId="0" borderId="1" xfId="0" applyNumberFormat="1" applyFont="1" applyBorder="1" applyAlignment="1">
      <alignment horizontal="center" vertical="center" wrapText="1"/>
    </xf>
    <xf numFmtId="166" fontId="15" fillId="0" borderId="7" xfId="0" applyNumberFormat="1" applyFont="1" applyBorder="1" applyAlignment="1">
      <alignment horizontal="center" vertical="center" wrapText="1"/>
    </xf>
    <xf numFmtId="166" fontId="15" fillId="0" borderId="8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1" fontId="15" fillId="0" borderId="1" xfId="0" applyNumberFormat="1" applyFont="1" applyFill="1" applyBorder="1" applyAlignment="1">
      <alignment horizontal="center" vertical="center"/>
    </xf>
    <xf numFmtId="1" fontId="15" fillId="0" borderId="7" xfId="0" applyNumberFormat="1" applyFont="1" applyFill="1" applyBorder="1" applyAlignment="1">
      <alignment horizontal="center" vertical="center"/>
    </xf>
    <xf numFmtId="1" fontId="15" fillId="0" borderId="8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justify" vertical="center" wrapText="1"/>
    </xf>
    <xf numFmtId="0" fontId="16" fillId="0" borderId="7" xfId="0" applyFont="1" applyFill="1" applyBorder="1" applyAlignment="1">
      <alignment horizontal="justify" vertical="center" wrapText="1"/>
    </xf>
    <xf numFmtId="0" fontId="16" fillId="0" borderId="8" xfId="0" applyFont="1" applyFill="1" applyBorder="1" applyAlignment="1">
      <alignment horizontal="justify" vertical="center" wrapText="1"/>
    </xf>
    <xf numFmtId="0" fontId="15" fillId="0" borderId="1" xfId="0" applyFont="1" applyFill="1" applyBorder="1" applyAlignment="1">
      <alignment horizontal="justify" vertical="center" wrapText="1"/>
    </xf>
    <xf numFmtId="0" fontId="15" fillId="0" borderId="7" xfId="0" applyFont="1" applyFill="1" applyBorder="1" applyAlignment="1">
      <alignment horizontal="justify" vertical="center" wrapText="1"/>
    </xf>
    <xf numFmtId="0" fontId="15" fillId="0" borderId="8" xfId="0" applyFont="1" applyFill="1" applyBorder="1" applyAlignment="1">
      <alignment horizontal="justify" vertical="center" wrapText="1"/>
    </xf>
    <xf numFmtId="1" fontId="15" fillId="0" borderId="1" xfId="0" applyNumberFormat="1" applyFont="1" applyFill="1" applyBorder="1" applyAlignment="1">
      <alignment horizontal="center" vertical="center" wrapText="1"/>
    </xf>
    <xf numFmtId="1" fontId="15" fillId="0" borderId="8" xfId="0" applyNumberFormat="1" applyFont="1" applyFill="1" applyBorder="1" applyAlignment="1">
      <alignment horizontal="center" vertical="center" wrapText="1"/>
    </xf>
    <xf numFmtId="166" fontId="15" fillId="0" borderId="1" xfId="0" applyNumberFormat="1" applyFont="1" applyFill="1" applyBorder="1" applyAlignment="1">
      <alignment horizontal="justify" vertical="center" wrapText="1"/>
    </xf>
    <xf numFmtId="166" fontId="15" fillId="0" borderId="8" xfId="0" applyNumberFormat="1" applyFont="1" applyFill="1" applyBorder="1" applyAlignment="1">
      <alignment horizontal="justify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1" fontId="15" fillId="0" borderId="7" xfId="0" applyNumberFormat="1" applyFont="1" applyFill="1" applyBorder="1" applyAlignment="1">
      <alignment horizontal="center" vertical="center" wrapText="1"/>
    </xf>
    <xf numFmtId="166" fontId="16" fillId="0" borderId="1" xfId="0" applyNumberFormat="1" applyFont="1" applyFill="1" applyBorder="1" applyAlignment="1">
      <alignment horizontal="justify" vertical="center" wrapText="1"/>
    </xf>
    <xf numFmtId="166" fontId="16" fillId="0" borderId="7" xfId="0" applyNumberFormat="1" applyFont="1" applyFill="1" applyBorder="1" applyAlignment="1">
      <alignment horizontal="justify" vertical="center" wrapText="1"/>
    </xf>
    <xf numFmtId="166" fontId="16" fillId="0" borderId="8" xfId="0" applyNumberFormat="1" applyFont="1" applyFill="1" applyBorder="1" applyAlignment="1">
      <alignment horizontal="justify" vertical="center" wrapText="1"/>
    </xf>
    <xf numFmtId="166" fontId="15" fillId="0" borderId="7" xfId="0" applyNumberFormat="1" applyFont="1" applyFill="1" applyBorder="1" applyAlignment="1">
      <alignment horizontal="justify" vertical="center" wrapText="1"/>
    </xf>
    <xf numFmtId="0" fontId="14" fillId="2" borderId="4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13" xfId="0" applyFont="1" applyFill="1" applyBorder="1" applyAlignment="1">
      <alignment horizontal="center" vertical="center"/>
    </xf>
  </cellXfs>
  <cellStyles count="10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Moneda" xfId="108" builtinId="4"/>
    <cellStyle name="Normal" xfId="0" builtinId="0"/>
    <cellStyle name="Porcentaje" xfId="107" builtinId="5"/>
  </cellStyles>
  <dxfs count="9"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821531</xdr:colOff>
      <xdr:row>0</xdr:row>
      <xdr:rowOff>23811</xdr:rowOff>
    </xdr:from>
    <xdr:to>
      <xdr:col>6</xdr:col>
      <xdr:colOff>1223714</xdr:colOff>
      <xdr:row>2</xdr:row>
      <xdr:rowOff>166687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2625" y="23811"/>
          <a:ext cx="1809502" cy="5357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1"/>
  <sheetViews>
    <sheetView showGridLines="0" topLeftCell="L1" zoomScale="50" zoomScaleNormal="50" zoomScaleSheetLayoutView="51" workbookViewId="0">
      <pane ySplit="5" topLeftCell="A6" activePane="bottomLeft" state="frozen"/>
      <selection pane="bottomLeft" activeCell="A4" sqref="A4:AB17"/>
    </sheetView>
  </sheetViews>
  <sheetFormatPr baseColWidth="10" defaultRowHeight="15" x14ac:dyDescent="0.2"/>
  <cols>
    <col min="1" max="1" width="23" style="9" customWidth="1"/>
    <col min="2" max="3" width="23" style="1" customWidth="1"/>
    <col min="4" max="5" width="26.75" style="1" customWidth="1"/>
    <col min="6" max="6" width="18.375" style="1" bestFit="1" customWidth="1"/>
    <col min="7" max="7" width="33.875" style="1" customWidth="1"/>
    <col min="8" max="8" width="22.125" style="1" customWidth="1"/>
    <col min="9" max="9" width="14.875" style="1" customWidth="1"/>
    <col min="10" max="11" width="17.25" style="1" customWidth="1"/>
    <col min="12" max="13" width="17.5" style="1" customWidth="1"/>
    <col min="14" max="14" width="25.125" style="65" customWidth="1"/>
    <col min="15" max="19" width="24.75" style="1" customWidth="1"/>
    <col min="20" max="24" width="25" style="1" customWidth="1"/>
    <col min="25" max="25" width="16.5" style="1" customWidth="1"/>
    <col min="26" max="26" width="21" style="1" customWidth="1"/>
    <col min="27" max="27" width="19.125" style="1" customWidth="1"/>
    <col min="28" max="28" width="18.25" style="1" customWidth="1"/>
    <col min="29" max="16384" width="11" style="1"/>
  </cols>
  <sheetData>
    <row r="1" spans="1:28" ht="15.75" x14ac:dyDescent="0.2">
      <c r="A1" s="3" t="s">
        <v>18</v>
      </c>
      <c r="F1" s="117" t="s">
        <v>55</v>
      </c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Y1" s="110" t="s">
        <v>28</v>
      </c>
      <c r="Z1" s="110"/>
    </row>
    <row r="2" spans="1:28" ht="15" customHeight="1" x14ac:dyDescent="0.2">
      <c r="A2" s="19">
        <v>44227</v>
      </c>
      <c r="B2" s="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X2" s="45"/>
      <c r="Y2" s="110"/>
      <c r="Z2" s="110"/>
    </row>
    <row r="3" spans="1:28" ht="15.75" x14ac:dyDescent="0.2"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X3" s="46"/>
      <c r="Y3" s="46"/>
      <c r="Z3" s="39"/>
    </row>
    <row r="4" spans="1:28" s="30" customFormat="1" ht="23.25" customHeight="1" x14ac:dyDescent="0.2">
      <c r="A4" s="111" t="s">
        <v>10</v>
      </c>
      <c r="B4" s="112"/>
      <c r="C4" s="112"/>
      <c r="D4" s="112"/>
      <c r="E4" s="112"/>
      <c r="F4" s="111" t="s">
        <v>11</v>
      </c>
      <c r="G4" s="112"/>
      <c r="H4" s="112"/>
      <c r="I4" s="112"/>
      <c r="J4" s="112"/>
      <c r="K4" s="114" t="s">
        <v>29</v>
      </c>
      <c r="L4" s="114"/>
      <c r="M4" s="114"/>
      <c r="N4" s="114" t="s">
        <v>26</v>
      </c>
      <c r="O4" s="114"/>
      <c r="P4" s="114"/>
      <c r="Q4" s="114"/>
      <c r="R4" s="114"/>
      <c r="S4" s="114"/>
      <c r="T4" s="111" t="s">
        <v>20</v>
      </c>
      <c r="U4" s="112"/>
      <c r="V4" s="112"/>
      <c r="W4" s="112"/>
      <c r="X4" s="112"/>
      <c r="Y4" s="113" t="s">
        <v>21</v>
      </c>
      <c r="Z4" s="115" t="s">
        <v>56</v>
      </c>
      <c r="AA4" s="113" t="s">
        <v>27</v>
      </c>
      <c r="AB4" s="113"/>
    </row>
    <row r="5" spans="1:28" ht="42" customHeight="1" x14ac:dyDescent="0.2">
      <c r="A5" s="40" t="s">
        <v>1</v>
      </c>
      <c r="B5" s="34" t="s">
        <v>6</v>
      </c>
      <c r="C5" s="34" t="s">
        <v>2</v>
      </c>
      <c r="D5" s="4" t="s">
        <v>7</v>
      </c>
      <c r="E5" s="33" t="s">
        <v>22</v>
      </c>
      <c r="F5" s="5" t="s">
        <v>16</v>
      </c>
      <c r="G5" s="5" t="s">
        <v>3</v>
      </c>
      <c r="H5" s="5" t="s">
        <v>17</v>
      </c>
      <c r="I5" s="17" t="s">
        <v>24</v>
      </c>
      <c r="J5" s="17" t="s">
        <v>25</v>
      </c>
      <c r="K5" s="5" t="s">
        <v>4</v>
      </c>
      <c r="L5" s="5" t="s">
        <v>5</v>
      </c>
      <c r="M5" s="17" t="s">
        <v>0</v>
      </c>
      <c r="N5" s="54" t="s">
        <v>9</v>
      </c>
      <c r="O5" s="5" t="s">
        <v>12</v>
      </c>
      <c r="P5" s="5" t="s">
        <v>8</v>
      </c>
      <c r="Q5" s="43" t="s">
        <v>70</v>
      </c>
      <c r="R5" s="5" t="s">
        <v>13</v>
      </c>
      <c r="S5" s="5" t="s">
        <v>23</v>
      </c>
      <c r="T5" s="43" t="s">
        <v>12</v>
      </c>
      <c r="U5" s="43" t="s">
        <v>8</v>
      </c>
      <c r="V5" s="43" t="s">
        <v>70</v>
      </c>
      <c r="W5" s="43" t="s">
        <v>13</v>
      </c>
      <c r="X5" s="53" t="s">
        <v>71</v>
      </c>
      <c r="Y5" s="113"/>
      <c r="Z5" s="116"/>
      <c r="AA5" s="5" t="s">
        <v>14</v>
      </c>
      <c r="AB5" s="5" t="s">
        <v>15</v>
      </c>
    </row>
    <row r="6" spans="1:28" s="8" customFormat="1" ht="344.25" customHeight="1" x14ac:dyDescent="0.2">
      <c r="A6" s="37" t="s">
        <v>57</v>
      </c>
      <c r="B6" s="41" t="s">
        <v>59</v>
      </c>
      <c r="C6" s="42" t="s">
        <v>66</v>
      </c>
      <c r="D6" s="44" t="s">
        <v>30</v>
      </c>
      <c r="E6" s="35" t="s">
        <v>31</v>
      </c>
      <c r="F6" s="56">
        <v>20200680010157</v>
      </c>
      <c r="G6" s="57" t="s">
        <v>53</v>
      </c>
      <c r="H6" s="58" t="s">
        <v>78</v>
      </c>
      <c r="I6" s="59" t="s">
        <v>77</v>
      </c>
      <c r="J6" s="59" t="s">
        <v>74</v>
      </c>
      <c r="K6" s="36">
        <v>1000</v>
      </c>
      <c r="L6" s="47">
        <v>25</v>
      </c>
      <c r="M6" s="2">
        <f t="shared" ref="M6:M16" si="0">IF(L6/K6&gt;100%,100%,L6/K6)</f>
        <v>2.5000000000000001E-2</v>
      </c>
      <c r="N6" s="55" t="s">
        <v>82</v>
      </c>
      <c r="O6" s="50">
        <v>410000000</v>
      </c>
      <c r="P6" s="51"/>
      <c r="Q6" s="51"/>
      <c r="R6" s="51"/>
      <c r="S6" s="49">
        <f t="shared" ref="S6:S16" si="1">SUM(O6:R6)</f>
        <v>410000000</v>
      </c>
      <c r="T6" s="50">
        <v>410000000</v>
      </c>
      <c r="U6" s="51"/>
      <c r="V6" s="51"/>
      <c r="W6" s="51"/>
      <c r="X6" s="49">
        <f>SUM(T6:W6)</f>
        <v>410000000</v>
      </c>
      <c r="Y6" s="20">
        <f t="shared" ref="Y6:Y16" si="2">IFERROR(X6/S6,"-")</f>
        <v>1</v>
      </c>
      <c r="Z6" s="51"/>
      <c r="AA6" s="6" t="s">
        <v>54</v>
      </c>
      <c r="AB6" s="7" t="s">
        <v>86</v>
      </c>
    </row>
    <row r="7" spans="1:28" s="8" customFormat="1" ht="160.5" customHeight="1" x14ac:dyDescent="0.2">
      <c r="A7" s="37" t="s">
        <v>57</v>
      </c>
      <c r="B7" s="41" t="s">
        <v>59</v>
      </c>
      <c r="C7" s="42" t="s">
        <v>62</v>
      </c>
      <c r="D7" s="44" t="s">
        <v>32</v>
      </c>
      <c r="E7" s="35" t="s">
        <v>33</v>
      </c>
      <c r="F7" s="132">
        <v>20200680010074</v>
      </c>
      <c r="G7" s="129" t="s">
        <v>67</v>
      </c>
      <c r="H7" s="135" t="s">
        <v>79</v>
      </c>
      <c r="I7" s="104" t="s">
        <v>73</v>
      </c>
      <c r="J7" s="104" t="s">
        <v>74</v>
      </c>
      <c r="K7" s="36">
        <v>1</v>
      </c>
      <c r="L7" s="47">
        <v>0</v>
      </c>
      <c r="M7" s="2">
        <f t="shared" si="0"/>
        <v>0</v>
      </c>
      <c r="N7" s="107" t="s">
        <v>83</v>
      </c>
      <c r="O7" s="50">
        <v>584500000</v>
      </c>
      <c r="P7" s="51"/>
      <c r="Q7" s="51"/>
      <c r="R7" s="51"/>
      <c r="S7" s="49">
        <f t="shared" si="1"/>
        <v>584500000</v>
      </c>
      <c r="T7" s="50">
        <v>0</v>
      </c>
      <c r="U7" s="51"/>
      <c r="V7" s="51"/>
      <c r="W7" s="51"/>
      <c r="X7" s="49">
        <f t="shared" ref="X7:X16" si="3">SUM(T7:W7)</f>
        <v>0</v>
      </c>
      <c r="Y7" s="20">
        <f t="shared" si="2"/>
        <v>0</v>
      </c>
      <c r="Z7" s="51"/>
      <c r="AA7" s="6" t="s">
        <v>54</v>
      </c>
      <c r="AB7" s="7" t="s">
        <v>86</v>
      </c>
    </row>
    <row r="8" spans="1:28" s="8" customFormat="1" ht="105.75" customHeight="1" x14ac:dyDescent="0.2">
      <c r="A8" s="37" t="s">
        <v>57</v>
      </c>
      <c r="B8" s="41" t="s">
        <v>59</v>
      </c>
      <c r="C8" s="42" t="s">
        <v>62</v>
      </c>
      <c r="D8" s="44" t="s">
        <v>34</v>
      </c>
      <c r="E8" s="35" t="s">
        <v>35</v>
      </c>
      <c r="F8" s="133"/>
      <c r="G8" s="130"/>
      <c r="H8" s="136"/>
      <c r="I8" s="105"/>
      <c r="J8" s="105"/>
      <c r="K8" s="38">
        <v>0.25</v>
      </c>
      <c r="L8" s="48">
        <v>0</v>
      </c>
      <c r="M8" s="2">
        <f t="shared" si="0"/>
        <v>0</v>
      </c>
      <c r="N8" s="108"/>
      <c r="O8" s="50">
        <v>0</v>
      </c>
      <c r="P8" s="51"/>
      <c r="Q8" s="51"/>
      <c r="R8" s="51"/>
      <c r="S8" s="49">
        <f t="shared" si="1"/>
        <v>0</v>
      </c>
      <c r="T8" s="50">
        <v>0</v>
      </c>
      <c r="U8" s="51"/>
      <c r="V8" s="51"/>
      <c r="W8" s="51"/>
      <c r="X8" s="49">
        <f t="shared" si="3"/>
        <v>0</v>
      </c>
      <c r="Y8" s="20" t="str">
        <f t="shared" si="2"/>
        <v>-</v>
      </c>
      <c r="Z8" s="51"/>
      <c r="AA8" s="6" t="s">
        <v>54</v>
      </c>
      <c r="AB8" s="7" t="s">
        <v>86</v>
      </c>
    </row>
    <row r="9" spans="1:28" s="8" customFormat="1" ht="252" customHeight="1" x14ac:dyDescent="0.2">
      <c r="A9" s="37" t="s">
        <v>57</v>
      </c>
      <c r="B9" s="41" t="s">
        <v>59</v>
      </c>
      <c r="C9" s="42" t="s">
        <v>62</v>
      </c>
      <c r="D9" s="44" t="s">
        <v>36</v>
      </c>
      <c r="E9" s="35" t="s">
        <v>37</v>
      </c>
      <c r="F9" s="133"/>
      <c r="G9" s="130"/>
      <c r="H9" s="136"/>
      <c r="I9" s="105"/>
      <c r="J9" s="105"/>
      <c r="K9" s="36">
        <v>1200</v>
      </c>
      <c r="L9" s="47">
        <v>0</v>
      </c>
      <c r="M9" s="2">
        <f t="shared" si="0"/>
        <v>0</v>
      </c>
      <c r="N9" s="108"/>
      <c r="O9" s="50">
        <f>(866000000-584500000)/2</f>
        <v>140750000</v>
      </c>
      <c r="P9" s="51"/>
      <c r="Q9" s="51"/>
      <c r="R9" s="51"/>
      <c r="S9" s="49">
        <f t="shared" si="1"/>
        <v>140750000</v>
      </c>
      <c r="T9" s="50">
        <v>0</v>
      </c>
      <c r="U9" s="51"/>
      <c r="V9" s="51"/>
      <c r="W9" s="51"/>
      <c r="X9" s="49">
        <f t="shared" si="3"/>
        <v>0</v>
      </c>
      <c r="Y9" s="20">
        <f t="shared" si="2"/>
        <v>0</v>
      </c>
      <c r="Z9" s="51"/>
      <c r="AA9" s="6" t="s">
        <v>54</v>
      </c>
      <c r="AB9" s="7" t="s">
        <v>86</v>
      </c>
    </row>
    <row r="10" spans="1:28" s="8" customFormat="1" ht="219" customHeight="1" x14ac:dyDescent="0.2">
      <c r="A10" s="37" t="s">
        <v>57</v>
      </c>
      <c r="B10" s="41" t="s">
        <v>59</v>
      </c>
      <c r="C10" s="42" t="s">
        <v>62</v>
      </c>
      <c r="D10" s="44" t="s">
        <v>38</v>
      </c>
      <c r="E10" s="35" t="s">
        <v>39</v>
      </c>
      <c r="F10" s="134"/>
      <c r="G10" s="131"/>
      <c r="H10" s="137"/>
      <c r="I10" s="106"/>
      <c r="J10" s="106"/>
      <c r="K10" s="36">
        <v>500</v>
      </c>
      <c r="L10" s="47">
        <v>0</v>
      </c>
      <c r="M10" s="2">
        <f t="shared" si="0"/>
        <v>0</v>
      </c>
      <c r="N10" s="109"/>
      <c r="O10" s="50">
        <f>(866000000-584500000)/2</f>
        <v>140750000</v>
      </c>
      <c r="P10" s="51"/>
      <c r="Q10" s="51"/>
      <c r="R10" s="51"/>
      <c r="S10" s="49">
        <f t="shared" si="1"/>
        <v>140750000</v>
      </c>
      <c r="T10" s="50">
        <v>0</v>
      </c>
      <c r="U10" s="51"/>
      <c r="V10" s="51"/>
      <c r="W10" s="51"/>
      <c r="X10" s="49">
        <f t="shared" si="3"/>
        <v>0</v>
      </c>
      <c r="Y10" s="20">
        <f t="shared" si="2"/>
        <v>0</v>
      </c>
      <c r="Z10" s="51"/>
      <c r="AA10" s="6" t="s">
        <v>54</v>
      </c>
      <c r="AB10" s="7" t="s">
        <v>86</v>
      </c>
    </row>
    <row r="11" spans="1:28" s="8" customFormat="1" ht="240" customHeight="1" x14ac:dyDescent="0.2">
      <c r="A11" s="37" t="s">
        <v>57</v>
      </c>
      <c r="B11" s="41" t="s">
        <v>59</v>
      </c>
      <c r="C11" s="42" t="s">
        <v>63</v>
      </c>
      <c r="D11" s="44" t="s">
        <v>40</v>
      </c>
      <c r="E11" s="35" t="s">
        <v>41</v>
      </c>
      <c r="F11" s="132">
        <v>20200680010084</v>
      </c>
      <c r="G11" s="120" t="s">
        <v>68</v>
      </c>
      <c r="H11" s="135" t="s">
        <v>80</v>
      </c>
      <c r="I11" s="104" t="s">
        <v>72</v>
      </c>
      <c r="J11" s="104" t="s">
        <v>74</v>
      </c>
      <c r="K11" s="36">
        <v>600</v>
      </c>
      <c r="L11" s="47">
        <v>0</v>
      </c>
      <c r="M11" s="2">
        <f t="shared" si="0"/>
        <v>0</v>
      </c>
      <c r="N11" s="107" t="s">
        <v>84</v>
      </c>
      <c r="O11" s="50">
        <v>0</v>
      </c>
      <c r="P11" s="51"/>
      <c r="Q11" s="51"/>
      <c r="R11" s="51"/>
      <c r="S11" s="49">
        <f t="shared" si="1"/>
        <v>0</v>
      </c>
      <c r="T11" s="50">
        <v>0</v>
      </c>
      <c r="U11" s="51"/>
      <c r="V11" s="51"/>
      <c r="W11" s="51"/>
      <c r="X11" s="49">
        <f t="shared" si="3"/>
        <v>0</v>
      </c>
      <c r="Y11" s="20">
        <v>0</v>
      </c>
      <c r="Z11" s="51"/>
      <c r="AA11" s="6" t="s">
        <v>54</v>
      </c>
      <c r="AB11" s="7" t="s">
        <v>86</v>
      </c>
    </row>
    <row r="12" spans="1:28" s="8" customFormat="1" ht="170.25" customHeight="1" x14ac:dyDescent="0.2">
      <c r="A12" s="37" t="s">
        <v>57</v>
      </c>
      <c r="B12" s="41" t="s">
        <v>59</v>
      </c>
      <c r="C12" s="42" t="s">
        <v>63</v>
      </c>
      <c r="D12" s="44" t="s">
        <v>42</v>
      </c>
      <c r="E12" s="35" t="s">
        <v>43</v>
      </c>
      <c r="F12" s="134"/>
      <c r="G12" s="122"/>
      <c r="H12" s="137"/>
      <c r="I12" s="106"/>
      <c r="J12" s="106"/>
      <c r="K12" s="36">
        <v>1600</v>
      </c>
      <c r="L12" s="47">
        <f>87+7</f>
        <v>94</v>
      </c>
      <c r="M12" s="2">
        <f t="shared" si="0"/>
        <v>5.8749999999999997E-2</v>
      </c>
      <c r="N12" s="109"/>
      <c r="O12" s="50">
        <v>10250000</v>
      </c>
      <c r="P12" s="51"/>
      <c r="Q12" s="51"/>
      <c r="R12" s="51"/>
      <c r="S12" s="49">
        <f t="shared" si="1"/>
        <v>10250000</v>
      </c>
      <c r="T12" s="50">
        <v>0</v>
      </c>
      <c r="U12" s="51"/>
      <c r="V12" s="51"/>
      <c r="W12" s="51"/>
      <c r="X12" s="49">
        <f t="shared" si="3"/>
        <v>0</v>
      </c>
      <c r="Y12" s="20">
        <f t="shared" si="2"/>
        <v>0</v>
      </c>
      <c r="Z12" s="51"/>
      <c r="AA12" s="6" t="s">
        <v>54</v>
      </c>
      <c r="AB12" s="7" t="s">
        <v>86</v>
      </c>
    </row>
    <row r="13" spans="1:28" s="8" customFormat="1" ht="174.75" customHeight="1" x14ac:dyDescent="0.2">
      <c r="A13" s="37" t="s">
        <v>57</v>
      </c>
      <c r="B13" s="41" t="s">
        <v>60</v>
      </c>
      <c r="C13" s="42" t="s">
        <v>64</v>
      </c>
      <c r="D13" s="44" t="s">
        <v>44</v>
      </c>
      <c r="E13" s="35" t="s">
        <v>45</v>
      </c>
      <c r="F13" s="123">
        <v>20200680010061</v>
      </c>
      <c r="G13" s="120" t="s">
        <v>52</v>
      </c>
      <c r="H13" s="126" t="s">
        <v>81</v>
      </c>
      <c r="I13" s="104" t="s">
        <v>75</v>
      </c>
      <c r="J13" s="104" t="s">
        <v>74</v>
      </c>
      <c r="K13" s="36">
        <v>1200</v>
      </c>
      <c r="L13" s="47">
        <v>148</v>
      </c>
      <c r="M13" s="2">
        <f t="shared" si="0"/>
        <v>0.12333333333333334</v>
      </c>
      <c r="N13" s="107" t="s">
        <v>84</v>
      </c>
      <c r="O13" s="50">
        <v>22500000</v>
      </c>
      <c r="P13" s="51"/>
      <c r="Q13" s="51"/>
      <c r="R13" s="51"/>
      <c r="S13" s="49">
        <f t="shared" si="1"/>
        <v>22500000</v>
      </c>
      <c r="T13" s="50">
        <v>0</v>
      </c>
      <c r="U13" s="51"/>
      <c r="V13" s="51"/>
      <c r="W13" s="51"/>
      <c r="X13" s="49">
        <f t="shared" si="3"/>
        <v>0</v>
      </c>
      <c r="Y13" s="20">
        <f t="shared" si="2"/>
        <v>0</v>
      </c>
      <c r="Z13" s="51"/>
      <c r="AA13" s="6" t="s">
        <v>54</v>
      </c>
      <c r="AB13" s="7" t="s">
        <v>86</v>
      </c>
    </row>
    <row r="14" spans="1:28" s="8" customFormat="1" ht="153" customHeight="1" x14ac:dyDescent="0.2">
      <c r="A14" s="37" t="s">
        <v>57</v>
      </c>
      <c r="B14" s="41" t="s">
        <v>60</v>
      </c>
      <c r="C14" s="42" t="s">
        <v>64</v>
      </c>
      <c r="D14" s="44" t="s">
        <v>46</v>
      </c>
      <c r="E14" s="35" t="s">
        <v>47</v>
      </c>
      <c r="F14" s="124"/>
      <c r="G14" s="121"/>
      <c r="H14" s="127"/>
      <c r="I14" s="105"/>
      <c r="J14" s="105"/>
      <c r="K14" s="36">
        <v>700</v>
      </c>
      <c r="L14" s="47">
        <v>0</v>
      </c>
      <c r="M14" s="2">
        <f t="shared" si="0"/>
        <v>0</v>
      </c>
      <c r="N14" s="108"/>
      <c r="O14" s="50">
        <v>31500000</v>
      </c>
      <c r="P14" s="51"/>
      <c r="Q14" s="51"/>
      <c r="R14" s="51"/>
      <c r="S14" s="49">
        <f t="shared" si="1"/>
        <v>31500000</v>
      </c>
      <c r="T14" s="50">
        <v>0</v>
      </c>
      <c r="U14" s="51"/>
      <c r="V14" s="51"/>
      <c r="W14" s="51"/>
      <c r="X14" s="49">
        <f t="shared" si="3"/>
        <v>0</v>
      </c>
      <c r="Y14" s="20">
        <f t="shared" si="2"/>
        <v>0</v>
      </c>
      <c r="Z14" s="51"/>
      <c r="AA14" s="6" t="s">
        <v>54</v>
      </c>
      <c r="AB14" s="7" t="s">
        <v>86</v>
      </c>
    </row>
    <row r="15" spans="1:28" s="8" customFormat="1" ht="161.25" customHeight="1" x14ac:dyDescent="0.2">
      <c r="A15" s="37" t="s">
        <v>57</v>
      </c>
      <c r="B15" s="41" t="s">
        <v>60</v>
      </c>
      <c r="C15" s="42" t="s">
        <v>64</v>
      </c>
      <c r="D15" s="44" t="s">
        <v>48</v>
      </c>
      <c r="E15" s="35" t="s">
        <v>49</v>
      </c>
      <c r="F15" s="125"/>
      <c r="G15" s="122"/>
      <c r="H15" s="128"/>
      <c r="I15" s="106"/>
      <c r="J15" s="106"/>
      <c r="K15" s="36">
        <v>370</v>
      </c>
      <c r="L15" s="47">
        <v>0</v>
      </c>
      <c r="M15" s="2">
        <f t="shared" si="0"/>
        <v>0</v>
      </c>
      <c r="N15" s="109"/>
      <c r="O15" s="50">
        <f>155000000-O14-O13</f>
        <v>101000000</v>
      </c>
      <c r="P15" s="51"/>
      <c r="Q15" s="51"/>
      <c r="R15" s="51"/>
      <c r="S15" s="49">
        <f t="shared" si="1"/>
        <v>101000000</v>
      </c>
      <c r="T15" s="50">
        <v>0</v>
      </c>
      <c r="U15" s="51"/>
      <c r="V15" s="51"/>
      <c r="W15" s="51"/>
      <c r="X15" s="49">
        <f t="shared" si="3"/>
        <v>0</v>
      </c>
      <c r="Y15" s="20">
        <f t="shared" si="2"/>
        <v>0</v>
      </c>
      <c r="Z15" s="51"/>
      <c r="AA15" s="6" t="s">
        <v>54</v>
      </c>
      <c r="AB15" s="7" t="s">
        <v>86</v>
      </c>
    </row>
    <row r="16" spans="1:28" s="8" customFormat="1" ht="127.5" customHeight="1" x14ac:dyDescent="0.2">
      <c r="A16" s="37" t="s">
        <v>58</v>
      </c>
      <c r="B16" s="41" t="s">
        <v>61</v>
      </c>
      <c r="C16" s="42" t="s">
        <v>65</v>
      </c>
      <c r="D16" s="44" t="s">
        <v>50</v>
      </c>
      <c r="E16" s="35" t="s">
        <v>51</v>
      </c>
      <c r="F16" s="60" t="s">
        <v>76</v>
      </c>
      <c r="G16" s="42" t="s">
        <v>69</v>
      </c>
      <c r="H16" s="61" t="s">
        <v>76</v>
      </c>
      <c r="I16" s="59" t="s">
        <v>76</v>
      </c>
      <c r="J16" s="59" t="s">
        <v>76</v>
      </c>
      <c r="K16" s="38">
        <v>1</v>
      </c>
      <c r="L16" s="48">
        <v>0.75</v>
      </c>
      <c r="M16" s="2">
        <f t="shared" si="0"/>
        <v>0.75</v>
      </c>
      <c r="N16" s="55" t="s">
        <v>85</v>
      </c>
      <c r="O16" s="50">
        <v>2568050000</v>
      </c>
      <c r="P16" s="51"/>
      <c r="Q16" s="51"/>
      <c r="R16" s="51"/>
      <c r="S16" s="49">
        <f t="shared" si="1"/>
        <v>2568050000</v>
      </c>
      <c r="T16" s="50">
        <v>709003475</v>
      </c>
      <c r="U16" s="51"/>
      <c r="V16" s="51"/>
      <c r="W16" s="51"/>
      <c r="X16" s="49">
        <f t="shared" si="3"/>
        <v>709003475</v>
      </c>
      <c r="Y16" s="20">
        <f t="shared" si="2"/>
        <v>0.27608632035980607</v>
      </c>
      <c r="Z16" s="51"/>
      <c r="AA16" s="6" t="s">
        <v>54</v>
      </c>
      <c r="AB16" s="7" t="s">
        <v>86</v>
      </c>
    </row>
    <row r="17" spans="1:28" ht="27.75" customHeight="1" x14ac:dyDescent="0.2">
      <c r="A17" s="23"/>
      <c r="B17" s="24"/>
      <c r="C17" s="24"/>
      <c r="D17" s="24"/>
      <c r="E17" s="29"/>
      <c r="F17" s="24"/>
      <c r="G17" s="24"/>
      <c r="H17" s="32"/>
      <c r="I17" s="24"/>
      <c r="J17" s="24"/>
      <c r="K17" s="25"/>
      <c r="L17" s="31" t="s">
        <v>19</v>
      </c>
      <c r="M17" s="21">
        <f>AVERAGE(M6:M16)</f>
        <v>8.7007575757575756E-2</v>
      </c>
      <c r="N17" s="62"/>
      <c r="O17" s="52">
        <f t="shared" ref="O17" si="4">SUM(O6:O16)</f>
        <v>4009300000</v>
      </c>
      <c r="P17" s="52">
        <f t="shared" ref="P17" si="5">SUM(P6:P16)</f>
        <v>0</v>
      </c>
      <c r="Q17" s="52">
        <f>SUM(Q6:Q16)</f>
        <v>0</v>
      </c>
      <c r="R17" s="52">
        <f>SUM(R6:R16)</f>
        <v>0</v>
      </c>
      <c r="S17" s="22">
        <f>SUM(S6:S16)</f>
        <v>4009300000</v>
      </c>
      <c r="T17" s="52">
        <f>SUM(T6:T16)</f>
        <v>1119003475</v>
      </c>
      <c r="U17" s="52">
        <f t="shared" ref="U17:W17" si="6">SUM(U6:U16)</f>
        <v>0</v>
      </c>
      <c r="V17" s="52">
        <f t="shared" si="6"/>
        <v>0</v>
      </c>
      <c r="W17" s="52">
        <f t="shared" si="6"/>
        <v>0</v>
      </c>
      <c r="X17" s="22">
        <f>SUM(X6:X16)</f>
        <v>1119003475</v>
      </c>
      <c r="Y17" s="26">
        <f>IFERROR(X17/S17,"-")</f>
        <v>0.27910195670067095</v>
      </c>
      <c r="Z17" s="22">
        <f>SUM(Z6:Z16)</f>
        <v>0</v>
      </c>
      <c r="AA17" s="27"/>
      <c r="AB17" s="28"/>
    </row>
    <row r="18" spans="1:28" s="11" customFormat="1" x14ac:dyDescent="0.2">
      <c r="A18" s="12"/>
      <c r="B18" s="13"/>
      <c r="C18" s="13"/>
      <c r="D18" s="13"/>
      <c r="E18" s="13"/>
      <c r="G18" s="14"/>
      <c r="H18" s="14"/>
      <c r="I18" s="14"/>
      <c r="J18" s="14"/>
      <c r="K18" s="14"/>
      <c r="L18" s="15"/>
      <c r="M18" s="15"/>
      <c r="N18" s="63"/>
    </row>
    <row r="19" spans="1:28" s="11" customFormat="1" x14ac:dyDescent="0.2">
      <c r="A19" s="12"/>
      <c r="B19" s="13"/>
      <c r="C19" s="13"/>
      <c r="D19" s="13"/>
      <c r="E19" s="13"/>
      <c r="G19" s="14"/>
      <c r="H19" s="14"/>
      <c r="I19" s="14"/>
      <c r="J19" s="14"/>
      <c r="K19" s="14"/>
      <c r="L19" s="15"/>
      <c r="M19" s="15"/>
      <c r="N19" s="63"/>
    </row>
    <row r="20" spans="1:28" s="11" customFormat="1" x14ac:dyDescent="0.2">
      <c r="A20" s="12"/>
      <c r="B20" s="13"/>
      <c r="C20" s="13"/>
      <c r="D20" s="13"/>
      <c r="G20" s="14"/>
      <c r="H20" s="14"/>
      <c r="I20" s="14"/>
      <c r="J20" s="14"/>
      <c r="K20" s="14"/>
      <c r="L20" s="15"/>
      <c r="M20" s="15"/>
      <c r="N20" s="63"/>
    </row>
    <row r="21" spans="1:28" s="11" customFormat="1" x14ac:dyDescent="0.2">
      <c r="A21" s="12"/>
      <c r="B21" s="13"/>
      <c r="C21" s="13"/>
      <c r="D21" s="13"/>
      <c r="G21" s="14"/>
      <c r="H21" s="14"/>
      <c r="I21" s="14"/>
      <c r="J21" s="14"/>
      <c r="K21" s="14"/>
      <c r="L21" s="15"/>
      <c r="M21" s="15"/>
      <c r="N21" s="63"/>
    </row>
    <row r="22" spans="1:28" s="11" customFormat="1" x14ac:dyDescent="0.2">
      <c r="A22" s="12"/>
      <c r="B22" s="13"/>
      <c r="C22" s="13"/>
      <c r="D22" s="13"/>
      <c r="G22" s="14"/>
      <c r="H22" s="14"/>
      <c r="I22" s="14"/>
      <c r="J22" s="14"/>
      <c r="K22" s="14"/>
      <c r="L22" s="15"/>
      <c r="M22" s="15"/>
      <c r="N22" s="63"/>
    </row>
    <row r="23" spans="1:28" s="11" customFormat="1" x14ac:dyDescent="0.2">
      <c r="A23" s="12"/>
      <c r="B23" s="13"/>
      <c r="C23" s="13"/>
      <c r="D23" s="13"/>
      <c r="G23" s="14"/>
      <c r="H23" s="14"/>
      <c r="I23" s="14"/>
      <c r="J23" s="14"/>
      <c r="K23" s="14"/>
      <c r="L23" s="15"/>
      <c r="M23" s="15"/>
      <c r="N23" s="63"/>
    </row>
    <row r="24" spans="1:28" s="11" customFormat="1" x14ac:dyDescent="0.2">
      <c r="A24" s="12"/>
      <c r="B24" s="13"/>
      <c r="C24" s="13"/>
      <c r="D24" s="13"/>
      <c r="E24" s="13"/>
      <c r="G24" s="14"/>
      <c r="H24" s="14"/>
      <c r="I24" s="14"/>
      <c r="J24" s="14"/>
      <c r="K24" s="14"/>
      <c r="L24" s="15"/>
      <c r="M24" s="15"/>
      <c r="N24" s="63"/>
    </row>
    <row r="25" spans="1:28" s="11" customFormat="1" x14ac:dyDescent="0.2">
      <c r="A25" s="10"/>
      <c r="N25" s="64"/>
    </row>
    <row r="26" spans="1:28" s="11" customFormat="1" x14ac:dyDescent="0.2">
      <c r="A26" s="10"/>
      <c r="N26" s="64"/>
    </row>
    <row r="27" spans="1:28" s="11" customFormat="1" x14ac:dyDescent="0.2">
      <c r="A27" s="10"/>
      <c r="N27" s="64"/>
    </row>
    <row r="28" spans="1:28" s="11" customFormat="1" x14ac:dyDescent="0.2">
      <c r="A28" s="12"/>
      <c r="B28" s="13"/>
      <c r="C28" s="13"/>
      <c r="D28" s="13"/>
      <c r="E28" s="13"/>
      <c r="G28" s="14"/>
      <c r="H28" s="14"/>
      <c r="I28" s="14"/>
      <c r="J28" s="14"/>
      <c r="K28" s="14"/>
      <c r="L28" s="16"/>
      <c r="M28" s="16"/>
      <c r="N28" s="63"/>
    </row>
    <row r="29" spans="1:28" s="11" customFormat="1" x14ac:dyDescent="0.2">
      <c r="A29" s="10"/>
      <c r="N29" s="64"/>
    </row>
    <row r="30" spans="1:28" s="11" customFormat="1" x14ac:dyDescent="0.2">
      <c r="A30" s="10"/>
      <c r="N30" s="64"/>
    </row>
    <row r="31" spans="1:28" s="11" customFormat="1" x14ac:dyDescent="0.2">
      <c r="A31" s="10"/>
      <c r="N31" s="64"/>
    </row>
  </sheetData>
  <sheetProtection algorithmName="SHA-512" hashValue="ySHX+rJOt6Tr3fGQhET3tfi7Rt7Jb9kNswUppSxJFlz67Rswg18BB/lUcnXRuVPu3DI/SUIM9n6f1fEctUZPJA==" saltValue="mSoaer6MYGOS2R0eZ1OIwA==" spinCount="100000" sheet="1" objects="1" scenarios="1"/>
  <mergeCells count="28">
    <mergeCell ref="A4:E4"/>
    <mergeCell ref="N4:S4"/>
    <mergeCell ref="F1:Q3"/>
    <mergeCell ref="G13:G15"/>
    <mergeCell ref="F13:F15"/>
    <mergeCell ref="H13:H15"/>
    <mergeCell ref="G7:G10"/>
    <mergeCell ref="F7:F10"/>
    <mergeCell ref="H7:H10"/>
    <mergeCell ref="G11:G12"/>
    <mergeCell ref="F11:F12"/>
    <mergeCell ref="I11:I12"/>
    <mergeCell ref="J11:J12"/>
    <mergeCell ref="H11:H12"/>
    <mergeCell ref="I7:I10"/>
    <mergeCell ref="J7:J10"/>
    <mergeCell ref="Y1:Z2"/>
    <mergeCell ref="T4:X4"/>
    <mergeCell ref="Y4:Y5"/>
    <mergeCell ref="AA4:AB4"/>
    <mergeCell ref="F4:J4"/>
    <mergeCell ref="K4:M4"/>
    <mergeCell ref="Z4:Z5"/>
    <mergeCell ref="I13:I15"/>
    <mergeCell ref="J13:J15"/>
    <mergeCell ref="N7:N10"/>
    <mergeCell ref="N11:N12"/>
    <mergeCell ref="N13:N15"/>
  </mergeCells>
  <conditionalFormatting sqref="M6:M16">
    <cfRule type="cellIs" dxfId="8" priority="1" operator="between">
      <formula>0.67</formula>
      <formula>1</formula>
    </cfRule>
    <cfRule type="cellIs" dxfId="7" priority="2" operator="between">
      <formula>0.34</formula>
      <formula>0.66</formula>
    </cfRule>
    <cfRule type="cellIs" dxfId="6" priority="3" operator="between">
      <formula>0</formula>
      <formula>0.33</formula>
    </cfRule>
  </conditionalFormatting>
  <pageMargins left="0.25" right="0.25" top="0.75" bottom="0.75" header="0.3" footer="0.3"/>
  <pageSetup paperSize="14" scale="3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"/>
  <sheetViews>
    <sheetView tabSelected="1" topLeftCell="K1" workbookViewId="0">
      <selection activeCell="O7" sqref="O7"/>
    </sheetView>
  </sheetViews>
  <sheetFormatPr baseColWidth="10" defaultRowHeight="12.75" x14ac:dyDescent="0.2"/>
  <cols>
    <col min="1" max="2" width="11" style="66"/>
    <col min="3" max="3" width="17.375" style="66" customWidth="1"/>
    <col min="4" max="4" width="38.875" style="66" customWidth="1"/>
    <col min="5" max="5" width="29.875" style="66" customWidth="1"/>
    <col min="6" max="6" width="13.125" style="66" customWidth="1"/>
    <col min="7" max="10" width="11" style="66" customWidth="1"/>
    <col min="11" max="13" width="11.125" style="66" bestFit="1" customWidth="1"/>
    <col min="14" max="14" width="11" style="66" customWidth="1"/>
    <col min="15" max="15" width="24.875" style="66" customWidth="1"/>
    <col min="16" max="18" width="11.125" style="66" customWidth="1"/>
    <col min="19" max="19" width="13.5" style="66" customWidth="1"/>
    <col min="20" max="20" width="22.375" style="66" customWidth="1"/>
    <col min="21" max="23" width="11.125" style="66" customWidth="1"/>
    <col min="24" max="24" width="13.5" style="66" customWidth="1"/>
    <col min="25" max="26" width="11.125" style="66" bestFit="1" customWidth="1"/>
    <col min="27" max="16384" width="11" style="66"/>
  </cols>
  <sheetData>
    <row r="1" spans="1:28" x14ac:dyDescent="0.2">
      <c r="A1" s="171" t="s">
        <v>10</v>
      </c>
      <c r="B1" s="172"/>
      <c r="C1" s="172"/>
      <c r="D1" s="172"/>
      <c r="E1" s="172"/>
      <c r="F1" s="171" t="s">
        <v>11</v>
      </c>
      <c r="G1" s="172"/>
      <c r="H1" s="172"/>
      <c r="I1" s="172"/>
      <c r="J1" s="172"/>
      <c r="K1" s="173" t="s">
        <v>29</v>
      </c>
      <c r="L1" s="173"/>
      <c r="M1" s="173"/>
      <c r="N1" s="174" t="s">
        <v>26</v>
      </c>
      <c r="O1" s="175"/>
      <c r="P1" s="175"/>
      <c r="Q1" s="175"/>
      <c r="R1" s="175"/>
      <c r="S1" s="176"/>
      <c r="T1" s="174" t="s">
        <v>20</v>
      </c>
      <c r="U1" s="175"/>
      <c r="V1" s="175"/>
      <c r="W1" s="175"/>
      <c r="X1" s="176"/>
      <c r="Y1" s="165" t="s">
        <v>21</v>
      </c>
      <c r="Z1" s="163" t="s">
        <v>56</v>
      </c>
      <c r="AA1" s="165" t="s">
        <v>27</v>
      </c>
      <c r="AB1" s="165"/>
    </row>
    <row r="2" spans="1:28" ht="25.5" x14ac:dyDescent="0.2">
      <c r="A2" s="67" t="s">
        <v>1</v>
      </c>
      <c r="B2" s="68" t="s">
        <v>6</v>
      </c>
      <c r="C2" s="68" t="s">
        <v>2</v>
      </c>
      <c r="D2" s="69" t="s">
        <v>7</v>
      </c>
      <c r="E2" s="70" t="s">
        <v>22</v>
      </c>
      <c r="F2" s="70" t="s">
        <v>16</v>
      </c>
      <c r="G2" s="70" t="s">
        <v>3</v>
      </c>
      <c r="H2" s="70" t="s">
        <v>17</v>
      </c>
      <c r="I2" s="70" t="s">
        <v>24</v>
      </c>
      <c r="J2" s="70" t="s">
        <v>25</v>
      </c>
      <c r="K2" s="70" t="s">
        <v>4</v>
      </c>
      <c r="L2" s="70" t="s">
        <v>5</v>
      </c>
      <c r="M2" s="70" t="s">
        <v>0</v>
      </c>
      <c r="N2" s="177"/>
      <c r="O2" s="178"/>
      <c r="P2" s="178"/>
      <c r="Q2" s="178"/>
      <c r="R2" s="178"/>
      <c r="S2" s="179"/>
      <c r="T2" s="177"/>
      <c r="U2" s="178"/>
      <c r="V2" s="178"/>
      <c r="W2" s="178"/>
      <c r="X2" s="179"/>
      <c r="Y2" s="165"/>
      <c r="Z2" s="164"/>
      <c r="AA2" s="70" t="s">
        <v>14</v>
      </c>
      <c r="AB2" s="70" t="s">
        <v>15</v>
      </c>
    </row>
    <row r="3" spans="1:28" ht="115.5" customHeight="1" x14ac:dyDescent="0.2">
      <c r="A3" s="144" t="s">
        <v>57</v>
      </c>
      <c r="B3" s="144" t="s">
        <v>59</v>
      </c>
      <c r="C3" s="103" t="s">
        <v>66</v>
      </c>
      <c r="D3" s="72" t="s">
        <v>30</v>
      </c>
      <c r="E3" s="73" t="s">
        <v>31</v>
      </c>
      <c r="F3" s="74">
        <v>20200680010157</v>
      </c>
      <c r="G3" s="75" t="s">
        <v>53</v>
      </c>
      <c r="H3" s="76" t="s">
        <v>78</v>
      </c>
      <c r="I3" s="77" t="s">
        <v>77</v>
      </c>
      <c r="J3" s="77" t="s">
        <v>74</v>
      </c>
      <c r="K3" s="102">
        <v>1000</v>
      </c>
      <c r="L3" s="78">
        <v>25</v>
      </c>
      <c r="M3" s="79">
        <f t="shared" ref="M3:M13" si="0">IF(L3/K3&gt;100%,100%,L3/K3)</f>
        <v>2.5000000000000001E-2</v>
      </c>
      <c r="N3" s="80" t="s">
        <v>82</v>
      </c>
      <c r="O3" s="81">
        <v>410000000</v>
      </c>
      <c r="P3" s="82"/>
      <c r="Q3" s="82"/>
      <c r="R3" s="82"/>
      <c r="S3" s="83">
        <f t="shared" ref="S3:S13" si="1">SUM(O3:R3)</f>
        <v>410000000</v>
      </c>
      <c r="T3" s="81">
        <v>410000000</v>
      </c>
      <c r="U3" s="82"/>
      <c r="V3" s="82"/>
      <c r="W3" s="82"/>
      <c r="X3" s="83">
        <f>SUM(T3:W3)</f>
        <v>410000000</v>
      </c>
      <c r="Y3" s="84">
        <f t="shared" ref="Y3:Y13" si="2">IFERROR(X3/S3,"-")</f>
        <v>1</v>
      </c>
      <c r="Z3" s="82"/>
      <c r="AA3" s="85" t="s">
        <v>54</v>
      </c>
      <c r="AB3" s="86" t="s">
        <v>86</v>
      </c>
    </row>
    <row r="4" spans="1:28" ht="63.75" x14ac:dyDescent="0.2">
      <c r="A4" s="145"/>
      <c r="B4" s="145"/>
      <c r="C4" s="147" t="s">
        <v>62</v>
      </c>
      <c r="D4" s="72" t="s">
        <v>32</v>
      </c>
      <c r="E4" s="73" t="s">
        <v>33</v>
      </c>
      <c r="F4" s="159">
        <v>20200680010074</v>
      </c>
      <c r="G4" s="167" t="s">
        <v>67</v>
      </c>
      <c r="H4" s="161" t="s">
        <v>79</v>
      </c>
      <c r="I4" s="138" t="s">
        <v>73</v>
      </c>
      <c r="J4" s="138" t="s">
        <v>74</v>
      </c>
      <c r="K4" s="102">
        <v>1</v>
      </c>
      <c r="L4" s="78">
        <v>0</v>
      </c>
      <c r="M4" s="79">
        <f t="shared" si="0"/>
        <v>0</v>
      </c>
      <c r="N4" s="141" t="s">
        <v>83</v>
      </c>
      <c r="O4" s="81">
        <v>584500000</v>
      </c>
      <c r="P4" s="82"/>
      <c r="Q4" s="82"/>
      <c r="R4" s="82"/>
      <c r="S4" s="83">
        <f t="shared" si="1"/>
        <v>584500000</v>
      </c>
      <c r="T4" s="81">
        <v>0</v>
      </c>
      <c r="U4" s="82"/>
      <c r="V4" s="82"/>
      <c r="W4" s="82"/>
      <c r="X4" s="83">
        <f t="shared" ref="X4:X13" si="3">SUM(T4:W4)</f>
        <v>0</v>
      </c>
      <c r="Y4" s="84">
        <f t="shared" si="2"/>
        <v>0</v>
      </c>
      <c r="Z4" s="82"/>
      <c r="AA4" s="85" t="s">
        <v>54</v>
      </c>
      <c r="AB4" s="86" t="s">
        <v>86</v>
      </c>
    </row>
    <row r="5" spans="1:28" ht="38.25" x14ac:dyDescent="0.2">
      <c r="A5" s="145"/>
      <c r="B5" s="145"/>
      <c r="C5" s="148"/>
      <c r="D5" s="72" t="s">
        <v>34</v>
      </c>
      <c r="E5" s="73" t="s">
        <v>35</v>
      </c>
      <c r="F5" s="166"/>
      <c r="G5" s="168"/>
      <c r="H5" s="170"/>
      <c r="I5" s="139"/>
      <c r="J5" s="139"/>
      <c r="K5" s="102">
        <v>0.25</v>
      </c>
      <c r="L5" s="87">
        <v>0</v>
      </c>
      <c r="M5" s="79">
        <f t="shared" si="0"/>
        <v>0</v>
      </c>
      <c r="N5" s="142"/>
      <c r="O5" s="81">
        <v>0</v>
      </c>
      <c r="P5" s="82"/>
      <c r="Q5" s="82"/>
      <c r="R5" s="82"/>
      <c r="S5" s="83">
        <f t="shared" si="1"/>
        <v>0</v>
      </c>
      <c r="T5" s="81">
        <v>0</v>
      </c>
      <c r="U5" s="82"/>
      <c r="V5" s="82"/>
      <c r="W5" s="82"/>
      <c r="X5" s="83">
        <f t="shared" si="3"/>
        <v>0</v>
      </c>
      <c r="Y5" s="84" t="str">
        <f t="shared" si="2"/>
        <v>-</v>
      </c>
      <c r="Z5" s="82"/>
      <c r="AA5" s="85" t="s">
        <v>54</v>
      </c>
      <c r="AB5" s="86" t="s">
        <v>86</v>
      </c>
    </row>
    <row r="6" spans="1:28" ht="102" x14ac:dyDescent="0.2">
      <c r="A6" s="145"/>
      <c r="B6" s="145"/>
      <c r="C6" s="148"/>
      <c r="D6" s="72" t="s">
        <v>36</v>
      </c>
      <c r="E6" s="73" t="s">
        <v>37</v>
      </c>
      <c r="F6" s="166"/>
      <c r="G6" s="168"/>
      <c r="H6" s="170"/>
      <c r="I6" s="139"/>
      <c r="J6" s="139"/>
      <c r="K6" s="102">
        <v>1200</v>
      </c>
      <c r="L6" s="78">
        <v>0</v>
      </c>
      <c r="M6" s="79">
        <f t="shared" si="0"/>
        <v>0</v>
      </c>
      <c r="N6" s="142"/>
      <c r="O6" s="81">
        <f>(866000000-584500000)/2</f>
        <v>140750000</v>
      </c>
      <c r="P6" s="82"/>
      <c r="Q6" s="82"/>
      <c r="R6" s="82"/>
      <c r="S6" s="83">
        <f t="shared" si="1"/>
        <v>140750000</v>
      </c>
      <c r="T6" s="81">
        <v>0</v>
      </c>
      <c r="U6" s="82"/>
      <c r="V6" s="82"/>
      <c r="W6" s="82"/>
      <c r="X6" s="83">
        <f t="shared" si="3"/>
        <v>0</v>
      </c>
      <c r="Y6" s="84">
        <f t="shared" si="2"/>
        <v>0</v>
      </c>
      <c r="Z6" s="82"/>
      <c r="AA6" s="85" t="s">
        <v>54</v>
      </c>
      <c r="AB6" s="86" t="s">
        <v>86</v>
      </c>
    </row>
    <row r="7" spans="1:28" ht="76.5" x14ac:dyDescent="0.2">
      <c r="A7" s="145"/>
      <c r="B7" s="145"/>
      <c r="C7" s="149"/>
      <c r="D7" s="72" t="s">
        <v>38</v>
      </c>
      <c r="E7" s="73" t="s">
        <v>39</v>
      </c>
      <c r="F7" s="160"/>
      <c r="G7" s="169"/>
      <c r="H7" s="162"/>
      <c r="I7" s="140"/>
      <c r="J7" s="140"/>
      <c r="K7" s="102">
        <v>500</v>
      </c>
      <c r="L7" s="78">
        <v>0</v>
      </c>
      <c r="M7" s="79">
        <f t="shared" si="0"/>
        <v>0</v>
      </c>
      <c r="N7" s="143"/>
      <c r="O7" s="81">
        <f>(866000000-584500000)/2</f>
        <v>140750000</v>
      </c>
      <c r="P7" s="82"/>
      <c r="Q7" s="82"/>
      <c r="R7" s="82"/>
      <c r="S7" s="83">
        <f t="shared" si="1"/>
        <v>140750000</v>
      </c>
      <c r="T7" s="81">
        <v>0</v>
      </c>
      <c r="U7" s="82"/>
      <c r="V7" s="82"/>
      <c r="W7" s="82"/>
      <c r="X7" s="83">
        <f t="shared" si="3"/>
        <v>0</v>
      </c>
      <c r="Y7" s="84">
        <f t="shared" si="2"/>
        <v>0</v>
      </c>
      <c r="Z7" s="82"/>
      <c r="AA7" s="85" t="s">
        <v>54</v>
      </c>
      <c r="AB7" s="86" t="s">
        <v>86</v>
      </c>
    </row>
    <row r="8" spans="1:28" ht="76.5" x14ac:dyDescent="0.2">
      <c r="A8" s="145"/>
      <c r="B8" s="145"/>
      <c r="C8" s="147" t="s">
        <v>63</v>
      </c>
      <c r="D8" s="72" t="s">
        <v>40</v>
      </c>
      <c r="E8" s="73" t="s">
        <v>41</v>
      </c>
      <c r="F8" s="159">
        <v>20200680010084</v>
      </c>
      <c r="G8" s="153" t="s">
        <v>68</v>
      </c>
      <c r="H8" s="161" t="s">
        <v>80</v>
      </c>
      <c r="I8" s="138" t="s">
        <v>72</v>
      </c>
      <c r="J8" s="138" t="s">
        <v>74</v>
      </c>
      <c r="K8" s="102">
        <v>600</v>
      </c>
      <c r="L8" s="78">
        <v>0</v>
      </c>
      <c r="M8" s="79">
        <f t="shared" si="0"/>
        <v>0</v>
      </c>
      <c r="N8" s="141" t="s">
        <v>84</v>
      </c>
      <c r="O8" s="81">
        <v>0</v>
      </c>
      <c r="P8" s="82"/>
      <c r="Q8" s="82"/>
      <c r="R8" s="82"/>
      <c r="S8" s="83">
        <f t="shared" si="1"/>
        <v>0</v>
      </c>
      <c r="T8" s="81">
        <v>0</v>
      </c>
      <c r="U8" s="82"/>
      <c r="V8" s="82"/>
      <c r="W8" s="82"/>
      <c r="X8" s="83">
        <f t="shared" si="3"/>
        <v>0</v>
      </c>
      <c r="Y8" s="84">
        <v>0</v>
      </c>
      <c r="Z8" s="82"/>
      <c r="AA8" s="85" t="s">
        <v>54</v>
      </c>
      <c r="AB8" s="86" t="s">
        <v>86</v>
      </c>
    </row>
    <row r="9" spans="1:28" ht="76.5" x14ac:dyDescent="0.2">
      <c r="A9" s="145"/>
      <c r="B9" s="146"/>
      <c r="C9" s="149"/>
      <c r="D9" s="72" t="s">
        <v>42</v>
      </c>
      <c r="E9" s="73" t="s">
        <v>43</v>
      </c>
      <c r="F9" s="160"/>
      <c r="G9" s="155"/>
      <c r="H9" s="162"/>
      <c r="I9" s="140"/>
      <c r="J9" s="140"/>
      <c r="K9" s="102">
        <v>1600</v>
      </c>
      <c r="L9" s="78">
        <f>87+7</f>
        <v>94</v>
      </c>
      <c r="M9" s="79">
        <f t="shared" si="0"/>
        <v>5.8749999999999997E-2</v>
      </c>
      <c r="N9" s="143"/>
      <c r="O9" s="81">
        <v>10250000</v>
      </c>
      <c r="P9" s="82"/>
      <c r="Q9" s="82"/>
      <c r="R9" s="82"/>
      <c r="S9" s="83">
        <f t="shared" si="1"/>
        <v>10250000</v>
      </c>
      <c r="T9" s="81">
        <v>0</v>
      </c>
      <c r="U9" s="82"/>
      <c r="V9" s="82"/>
      <c r="W9" s="82"/>
      <c r="X9" s="83">
        <f t="shared" si="3"/>
        <v>0</v>
      </c>
      <c r="Y9" s="84">
        <f t="shared" si="2"/>
        <v>0</v>
      </c>
      <c r="Z9" s="82"/>
      <c r="AA9" s="85" t="s">
        <v>54</v>
      </c>
      <c r="AB9" s="86" t="s">
        <v>86</v>
      </c>
    </row>
    <row r="10" spans="1:28" ht="63.75" x14ac:dyDescent="0.2">
      <c r="A10" s="145"/>
      <c r="B10" s="144" t="s">
        <v>60</v>
      </c>
      <c r="C10" s="147" t="s">
        <v>64</v>
      </c>
      <c r="D10" s="72" t="s">
        <v>44</v>
      </c>
      <c r="E10" s="73" t="s">
        <v>45</v>
      </c>
      <c r="F10" s="150">
        <v>20200680010061</v>
      </c>
      <c r="G10" s="153" t="s">
        <v>52</v>
      </c>
      <c r="H10" s="156" t="s">
        <v>81</v>
      </c>
      <c r="I10" s="138" t="s">
        <v>75</v>
      </c>
      <c r="J10" s="138" t="s">
        <v>74</v>
      </c>
      <c r="K10" s="102">
        <v>1200</v>
      </c>
      <c r="L10" s="78">
        <v>148</v>
      </c>
      <c r="M10" s="79">
        <f t="shared" si="0"/>
        <v>0.12333333333333334</v>
      </c>
      <c r="N10" s="141" t="s">
        <v>84</v>
      </c>
      <c r="O10" s="81">
        <v>22500000</v>
      </c>
      <c r="P10" s="82"/>
      <c r="Q10" s="82"/>
      <c r="R10" s="82"/>
      <c r="S10" s="83">
        <f t="shared" si="1"/>
        <v>22500000</v>
      </c>
      <c r="T10" s="81">
        <v>0</v>
      </c>
      <c r="U10" s="82"/>
      <c r="V10" s="82"/>
      <c r="W10" s="82"/>
      <c r="X10" s="83">
        <f t="shared" si="3"/>
        <v>0</v>
      </c>
      <c r="Y10" s="84">
        <f t="shared" si="2"/>
        <v>0</v>
      </c>
      <c r="Z10" s="82"/>
      <c r="AA10" s="85" t="s">
        <v>54</v>
      </c>
      <c r="AB10" s="86" t="s">
        <v>86</v>
      </c>
    </row>
    <row r="11" spans="1:28" ht="63.75" x14ac:dyDescent="0.2">
      <c r="A11" s="145"/>
      <c r="B11" s="145"/>
      <c r="C11" s="148"/>
      <c r="D11" s="72" t="s">
        <v>46</v>
      </c>
      <c r="E11" s="73" t="s">
        <v>47</v>
      </c>
      <c r="F11" s="151"/>
      <c r="G11" s="154"/>
      <c r="H11" s="157"/>
      <c r="I11" s="139"/>
      <c r="J11" s="139"/>
      <c r="K11" s="102">
        <v>700</v>
      </c>
      <c r="L11" s="78">
        <v>0</v>
      </c>
      <c r="M11" s="79">
        <f t="shared" si="0"/>
        <v>0</v>
      </c>
      <c r="N11" s="142"/>
      <c r="O11" s="81">
        <v>31500000</v>
      </c>
      <c r="P11" s="82"/>
      <c r="Q11" s="82"/>
      <c r="R11" s="82"/>
      <c r="S11" s="83">
        <f t="shared" si="1"/>
        <v>31500000</v>
      </c>
      <c r="T11" s="81">
        <v>0</v>
      </c>
      <c r="U11" s="82"/>
      <c r="V11" s="82"/>
      <c r="W11" s="82"/>
      <c r="X11" s="83">
        <f t="shared" si="3"/>
        <v>0</v>
      </c>
      <c r="Y11" s="84">
        <f t="shared" si="2"/>
        <v>0</v>
      </c>
      <c r="Z11" s="82"/>
      <c r="AA11" s="85" t="s">
        <v>54</v>
      </c>
      <c r="AB11" s="86" t="s">
        <v>86</v>
      </c>
    </row>
    <row r="12" spans="1:28" ht="63.75" x14ac:dyDescent="0.2">
      <c r="A12" s="145"/>
      <c r="B12" s="146"/>
      <c r="C12" s="149"/>
      <c r="D12" s="72" t="s">
        <v>48</v>
      </c>
      <c r="E12" s="73" t="s">
        <v>49</v>
      </c>
      <c r="F12" s="152"/>
      <c r="G12" s="155"/>
      <c r="H12" s="158"/>
      <c r="I12" s="140"/>
      <c r="J12" s="140"/>
      <c r="K12" s="102">
        <v>370</v>
      </c>
      <c r="L12" s="78">
        <v>0</v>
      </c>
      <c r="M12" s="79">
        <f t="shared" si="0"/>
        <v>0</v>
      </c>
      <c r="N12" s="143"/>
      <c r="O12" s="81">
        <f>155000000-O11-O10</f>
        <v>101000000</v>
      </c>
      <c r="P12" s="82"/>
      <c r="Q12" s="82"/>
      <c r="R12" s="82"/>
      <c r="S12" s="83">
        <f t="shared" si="1"/>
        <v>101000000</v>
      </c>
      <c r="T12" s="81">
        <v>0</v>
      </c>
      <c r="U12" s="82"/>
      <c r="V12" s="82"/>
      <c r="W12" s="82"/>
      <c r="X12" s="83">
        <f t="shared" si="3"/>
        <v>0</v>
      </c>
      <c r="Y12" s="84">
        <f t="shared" si="2"/>
        <v>0</v>
      </c>
      <c r="Z12" s="82"/>
      <c r="AA12" s="85" t="s">
        <v>54</v>
      </c>
      <c r="AB12" s="86" t="s">
        <v>86</v>
      </c>
    </row>
    <row r="13" spans="1:28" ht="165.75" x14ac:dyDescent="0.2">
      <c r="A13" s="146"/>
      <c r="B13" s="71" t="s">
        <v>61</v>
      </c>
      <c r="C13" s="103" t="s">
        <v>65</v>
      </c>
      <c r="D13" s="72" t="s">
        <v>50</v>
      </c>
      <c r="E13" s="73" t="s">
        <v>51</v>
      </c>
      <c r="F13" s="88" t="s">
        <v>76</v>
      </c>
      <c r="G13" s="72" t="s">
        <v>69</v>
      </c>
      <c r="H13" s="89" t="s">
        <v>76</v>
      </c>
      <c r="I13" s="77" t="s">
        <v>76</v>
      </c>
      <c r="J13" s="77" t="s">
        <v>76</v>
      </c>
      <c r="K13" s="102">
        <v>1</v>
      </c>
      <c r="L13" s="87">
        <v>0.75</v>
      </c>
      <c r="M13" s="79">
        <f t="shared" si="0"/>
        <v>0.75</v>
      </c>
      <c r="N13" s="80" t="s">
        <v>85</v>
      </c>
      <c r="O13" s="81">
        <v>2568050000</v>
      </c>
      <c r="P13" s="82"/>
      <c r="Q13" s="82"/>
      <c r="R13" s="82"/>
      <c r="S13" s="83">
        <f t="shared" si="1"/>
        <v>2568050000</v>
      </c>
      <c r="T13" s="81">
        <v>709003475</v>
      </c>
      <c r="U13" s="82"/>
      <c r="V13" s="82"/>
      <c r="W13" s="82"/>
      <c r="X13" s="83">
        <f t="shared" si="3"/>
        <v>709003475</v>
      </c>
      <c r="Y13" s="84">
        <f t="shared" si="2"/>
        <v>0.27608632035980607</v>
      </c>
      <c r="Z13" s="82"/>
      <c r="AA13" s="85" t="s">
        <v>54</v>
      </c>
      <c r="AB13" s="86" t="s">
        <v>86</v>
      </c>
    </row>
    <row r="14" spans="1:28" x14ac:dyDescent="0.2">
      <c r="A14" s="90"/>
      <c r="B14" s="91"/>
      <c r="C14" s="91"/>
      <c r="D14" s="91"/>
      <c r="E14" s="92"/>
      <c r="F14" s="91"/>
      <c r="G14" s="91"/>
      <c r="H14" s="93"/>
      <c r="I14" s="91"/>
      <c r="J14" s="91"/>
      <c r="K14" s="94"/>
      <c r="L14" s="95" t="s">
        <v>19</v>
      </c>
      <c r="M14" s="96">
        <f>AVERAGE(M3:M13)</f>
        <v>8.7007575757575756E-2</v>
      </c>
      <c r="N14" s="97"/>
      <c r="O14" s="98">
        <f t="shared" ref="O14:P14" si="4">SUM(O3:O13)</f>
        <v>4009300000</v>
      </c>
      <c r="P14" s="98">
        <f t="shared" si="4"/>
        <v>0</v>
      </c>
      <c r="Q14" s="98">
        <f>SUM(Q3:Q13)</f>
        <v>0</v>
      </c>
      <c r="R14" s="98">
        <f>SUM(R3:R13)</f>
        <v>0</v>
      </c>
      <c r="S14" s="98">
        <f>SUM(S3:S13)</f>
        <v>4009300000</v>
      </c>
      <c r="T14" s="98">
        <f>SUM(T3:T13)</f>
        <v>1119003475</v>
      </c>
      <c r="U14" s="98">
        <f t="shared" ref="U14:W14" si="5">SUM(U3:U13)</f>
        <v>0</v>
      </c>
      <c r="V14" s="98">
        <f t="shared" si="5"/>
        <v>0</v>
      </c>
      <c r="W14" s="98">
        <f t="shared" si="5"/>
        <v>0</v>
      </c>
      <c r="X14" s="98">
        <f>SUM(X3:X13)</f>
        <v>1119003475</v>
      </c>
      <c r="Y14" s="99">
        <f>IFERROR(X14/S14,"-")</f>
        <v>0.27910195670067095</v>
      </c>
      <c r="Z14" s="98">
        <f>SUM(Z3:Z13)</f>
        <v>0</v>
      </c>
      <c r="AA14" s="100"/>
      <c r="AB14" s="101"/>
    </row>
  </sheetData>
  <sheetProtection algorithmName="SHA-512" hashValue="98+0k33eHvaZ+09PLU1GHFFKX2CerDETAKOKluFf7FHLgs84JPKYFgc/0VpEo46j9ZNtwsX0yiX5BGB/P0JqIQ==" saltValue="ZQ4EcbuoLg64ZwVe+wFaKw==" spinCount="100000" sheet="1" objects="1" scenarios="1"/>
  <mergeCells count="32">
    <mergeCell ref="Z1:Z2"/>
    <mergeCell ref="AA1:AB1"/>
    <mergeCell ref="A3:A13"/>
    <mergeCell ref="B3:B9"/>
    <mergeCell ref="C4:C7"/>
    <mergeCell ref="F4:F7"/>
    <mergeCell ref="G4:G7"/>
    <mergeCell ref="H4:H7"/>
    <mergeCell ref="I4:I7"/>
    <mergeCell ref="J4:J7"/>
    <mergeCell ref="A1:E1"/>
    <mergeCell ref="F1:J1"/>
    <mergeCell ref="K1:M1"/>
    <mergeCell ref="N1:S2"/>
    <mergeCell ref="T1:X2"/>
    <mergeCell ref="Y1:Y2"/>
    <mergeCell ref="N4:N7"/>
    <mergeCell ref="C8:C9"/>
    <mergeCell ref="F8:F9"/>
    <mergeCell ref="G8:G9"/>
    <mergeCell ref="H8:H9"/>
    <mergeCell ref="I8:I9"/>
    <mergeCell ref="J8:J9"/>
    <mergeCell ref="N8:N9"/>
    <mergeCell ref="J10:J12"/>
    <mergeCell ref="N10:N12"/>
    <mergeCell ref="B10:B12"/>
    <mergeCell ref="C10:C12"/>
    <mergeCell ref="F10:F12"/>
    <mergeCell ref="G10:G12"/>
    <mergeCell ref="H10:H12"/>
    <mergeCell ref="I10:I12"/>
  </mergeCells>
  <conditionalFormatting sqref="M3:M13">
    <cfRule type="cellIs" dxfId="5" priority="1" operator="between">
      <formula>0.67</formula>
      <formula>1</formula>
    </cfRule>
    <cfRule type="cellIs" dxfId="4" priority="2" operator="between">
      <formula>0.34</formula>
      <formula>0.66</formula>
    </cfRule>
    <cfRule type="cellIs" dxfId="3" priority="3" operator="between">
      <formula>0</formula>
      <formula>0.33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"/>
  <sheetViews>
    <sheetView topLeftCell="A9" workbookViewId="0">
      <selection activeCell="Z9" sqref="Z9"/>
    </sheetView>
  </sheetViews>
  <sheetFormatPr baseColWidth="10" defaultRowHeight="12.75" x14ac:dyDescent="0.2"/>
  <cols>
    <col min="1" max="2" width="11" style="66"/>
    <col min="3" max="3" width="17.375" style="66" customWidth="1"/>
    <col min="4" max="4" width="38.875" style="66" customWidth="1"/>
    <col min="5" max="5" width="29.875" style="66" hidden="1" customWidth="1"/>
    <col min="6" max="6" width="13.125" style="66" hidden="1" customWidth="1"/>
    <col min="7" max="10" width="0" style="66" hidden="1" customWidth="1"/>
    <col min="11" max="13" width="11.125" style="66" bestFit="1" customWidth="1"/>
    <col min="14" max="14" width="0" style="66" hidden="1" customWidth="1"/>
    <col min="15" max="15" width="24.875" style="66" customWidth="1"/>
    <col min="16" max="18" width="11.125" style="66" hidden="1" customWidth="1"/>
    <col min="19" max="19" width="13.5" style="66" hidden="1" customWidth="1"/>
    <col min="20" max="20" width="22.375" style="66" customWidth="1"/>
    <col min="21" max="23" width="11.125" style="66" hidden="1" customWidth="1"/>
    <col min="24" max="24" width="13.5" style="66" hidden="1" customWidth="1"/>
    <col min="25" max="26" width="11.125" style="66" bestFit="1" customWidth="1"/>
    <col min="27" max="16384" width="11" style="66"/>
  </cols>
  <sheetData>
    <row r="1" spans="1:28" x14ac:dyDescent="0.2">
      <c r="A1" s="171" t="s">
        <v>10</v>
      </c>
      <c r="B1" s="172"/>
      <c r="C1" s="172"/>
      <c r="D1" s="172"/>
      <c r="E1" s="172"/>
      <c r="F1" s="171" t="s">
        <v>11</v>
      </c>
      <c r="G1" s="172"/>
      <c r="H1" s="172"/>
      <c r="I1" s="172"/>
      <c r="J1" s="172"/>
      <c r="K1" s="173" t="s">
        <v>29</v>
      </c>
      <c r="L1" s="173"/>
      <c r="M1" s="173"/>
      <c r="N1" s="174" t="s">
        <v>26</v>
      </c>
      <c r="O1" s="175"/>
      <c r="P1" s="175"/>
      <c r="Q1" s="175"/>
      <c r="R1" s="175"/>
      <c r="S1" s="176"/>
      <c r="T1" s="174" t="s">
        <v>20</v>
      </c>
      <c r="U1" s="175"/>
      <c r="V1" s="175"/>
      <c r="W1" s="175"/>
      <c r="X1" s="176"/>
      <c r="Y1" s="165" t="s">
        <v>21</v>
      </c>
      <c r="Z1" s="163" t="s">
        <v>56</v>
      </c>
      <c r="AA1" s="165" t="s">
        <v>27</v>
      </c>
      <c r="AB1" s="165"/>
    </row>
    <row r="2" spans="1:28" ht="25.5" x14ac:dyDescent="0.2">
      <c r="A2" s="67" t="s">
        <v>1</v>
      </c>
      <c r="B2" s="68" t="s">
        <v>6</v>
      </c>
      <c r="C2" s="68" t="s">
        <v>2</v>
      </c>
      <c r="D2" s="69" t="s">
        <v>7</v>
      </c>
      <c r="E2" s="70" t="s">
        <v>22</v>
      </c>
      <c r="F2" s="70" t="s">
        <v>16</v>
      </c>
      <c r="G2" s="70" t="s">
        <v>3</v>
      </c>
      <c r="H2" s="70" t="s">
        <v>17</v>
      </c>
      <c r="I2" s="70" t="s">
        <v>24</v>
      </c>
      <c r="J2" s="70" t="s">
        <v>25</v>
      </c>
      <c r="K2" s="70" t="s">
        <v>4</v>
      </c>
      <c r="L2" s="70" t="s">
        <v>5</v>
      </c>
      <c r="M2" s="70" t="s">
        <v>0</v>
      </c>
      <c r="N2" s="177"/>
      <c r="O2" s="178"/>
      <c r="P2" s="178"/>
      <c r="Q2" s="178"/>
      <c r="R2" s="178"/>
      <c r="S2" s="179"/>
      <c r="T2" s="177"/>
      <c r="U2" s="178"/>
      <c r="V2" s="178"/>
      <c r="W2" s="178"/>
      <c r="X2" s="179"/>
      <c r="Y2" s="165"/>
      <c r="Z2" s="164"/>
      <c r="AA2" s="70" t="s">
        <v>14</v>
      </c>
      <c r="AB2" s="70" t="s">
        <v>15</v>
      </c>
    </row>
    <row r="3" spans="1:28" ht="115.5" customHeight="1" x14ac:dyDescent="0.2">
      <c r="A3" s="144" t="s">
        <v>57</v>
      </c>
      <c r="B3" s="144" t="s">
        <v>59</v>
      </c>
      <c r="C3" s="103" t="s">
        <v>66</v>
      </c>
      <c r="D3" s="72" t="s">
        <v>30</v>
      </c>
      <c r="E3" s="73" t="s">
        <v>31</v>
      </c>
      <c r="F3" s="74">
        <v>20200680010157</v>
      </c>
      <c r="G3" s="75" t="s">
        <v>53</v>
      </c>
      <c r="H3" s="76" t="s">
        <v>78</v>
      </c>
      <c r="I3" s="77" t="s">
        <v>77</v>
      </c>
      <c r="J3" s="77" t="s">
        <v>74</v>
      </c>
      <c r="K3" s="102">
        <v>1000</v>
      </c>
      <c r="L3" s="78">
        <v>25</v>
      </c>
      <c r="M3" s="79">
        <f t="shared" ref="M3:M13" si="0">IF(L3/K3&gt;100%,100%,L3/K3)</f>
        <v>2.5000000000000001E-2</v>
      </c>
      <c r="N3" s="80" t="s">
        <v>82</v>
      </c>
      <c r="O3" s="81">
        <v>410000000</v>
      </c>
      <c r="P3" s="82"/>
      <c r="Q3" s="82"/>
      <c r="R3" s="82"/>
      <c r="S3" s="83">
        <f t="shared" ref="S3:S13" si="1">SUM(O3:R3)</f>
        <v>410000000</v>
      </c>
      <c r="T3" s="81">
        <v>410000000</v>
      </c>
      <c r="U3" s="82"/>
      <c r="V3" s="82"/>
      <c r="W3" s="82"/>
      <c r="X3" s="83">
        <f>SUM(T3:W3)</f>
        <v>410000000</v>
      </c>
      <c r="Y3" s="84">
        <f t="shared" ref="Y3:Y13" si="2">IFERROR(X3/S3,"-")</f>
        <v>1</v>
      </c>
      <c r="Z3" s="82"/>
      <c r="AA3" s="85" t="s">
        <v>54</v>
      </c>
      <c r="AB3" s="86" t="s">
        <v>86</v>
      </c>
    </row>
    <row r="4" spans="1:28" ht="63.75" x14ac:dyDescent="0.2">
      <c r="A4" s="145"/>
      <c r="B4" s="145"/>
      <c r="C4" s="147" t="s">
        <v>62</v>
      </c>
      <c r="D4" s="72" t="s">
        <v>32</v>
      </c>
      <c r="E4" s="73" t="s">
        <v>33</v>
      </c>
      <c r="F4" s="159">
        <v>20200680010074</v>
      </c>
      <c r="G4" s="167" t="s">
        <v>67</v>
      </c>
      <c r="H4" s="161" t="s">
        <v>79</v>
      </c>
      <c r="I4" s="138" t="s">
        <v>73</v>
      </c>
      <c r="J4" s="138" t="s">
        <v>74</v>
      </c>
      <c r="K4" s="102">
        <v>1</v>
      </c>
      <c r="L4" s="78">
        <v>0</v>
      </c>
      <c r="M4" s="79">
        <f t="shared" si="0"/>
        <v>0</v>
      </c>
      <c r="N4" s="141" t="s">
        <v>83</v>
      </c>
      <c r="O4" s="81">
        <v>584500000</v>
      </c>
      <c r="P4" s="82"/>
      <c r="Q4" s="82"/>
      <c r="R4" s="82"/>
      <c r="S4" s="83">
        <f t="shared" si="1"/>
        <v>584500000</v>
      </c>
      <c r="T4" s="81">
        <v>0</v>
      </c>
      <c r="U4" s="82"/>
      <c r="V4" s="82"/>
      <c r="W4" s="82"/>
      <c r="X4" s="83">
        <f t="shared" ref="X4:X13" si="3">SUM(T4:W4)</f>
        <v>0</v>
      </c>
      <c r="Y4" s="84">
        <f t="shared" si="2"/>
        <v>0</v>
      </c>
      <c r="Z4" s="82"/>
      <c r="AA4" s="85" t="s">
        <v>54</v>
      </c>
      <c r="AB4" s="86" t="s">
        <v>86</v>
      </c>
    </row>
    <row r="5" spans="1:28" ht="38.25" x14ac:dyDescent="0.2">
      <c r="A5" s="145"/>
      <c r="B5" s="145"/>
      <c r="C5" s="148"/>
      <c r="D5" s="72" t="s">
        <v>34</v>
      </c>
      <c r="E5" s="73" t="s">
        <v>35</v>
      </c>
      <c r="F5" s="166"/>
      <c r="G5" s="168"/>
      <c r="H5" s="170"/>
      <c r="I5" s="139"/>
      <c r="J5" s="139"/>
      <c r="K5" s="102">
        <v>0.25</v>
      </c>
      <c r="L5" s="87">
        <v>0</v>
      </c>
      <c r="M5" s="79">
        <f t="shared" si="0"/>
        <v>0</v>
      </c>
      <c r="N5" s="142"/>
      <c r="O5" s="81">
        <v>0</v>
      </c>
      <c r="P5" s="82"/>
      <c r="Q5" s="82"/>
      <c r="R5" s="82"/>
      <c r="S5" s="83">
        <f t="shared" si="1"/>
        <v>0</v>
      </c>
      <c r="T5" s="81">
        <v>0</v>
      </c>
      <c r="U5" s="82"/>
      <c r="V5" s="82"/>
      <c r="W5" s="82"/>
      <c r="X5" s="83">
        <f t="shared" si="3"/>
        <v>0</v>
      </c>
      <c r="Y5" s="84" t="str">
        <f t="shared" si="2"/>
        <v>-</v>
      </c>
      <c r="Z5" s="82"/>
      <c r="AA5" s="85" t="s">
        <v>54</v>
      </c>
      <c r="AB5" s="86" t="s">
        <v>86</v>
      </c>
    </row>
    <row r="6" spans="1:28" ht="102" x14ac:dyDescent="0.2">
      <c r="A6" s="145"/>
      <c r="B6" s="145"/>
      <c r="C6" s="148"/>
      <c r="D6" s="72" t="s">
        <v>36</v>
      </c>
      <c r="E6" s="73" t="s">
        <v>37</v>
      </c>
      <c r="F6" s="166"/>
      <c r="G6" s="168"/>
      <c r="H6" s="170"/>
      <c r="I6" s="139"/>
      <c r="J6" s="139"/>
      <c r="K6" s="102">
        <v>1200</v>
      </c>
      <c r="L6" s="78">
        <v>0</v>
      </c>
      <c r="M6" s="79">
        <f t="shared" si="0"/>
        <v>0</v>
      </c>
      <c r="N6" s="142"/>
      <c r="O6" s="81">
        <f>(866000000-584500000)/2</f>
        <v>140750000</v>
      </c>
      <c r="P6" s="82"/>
      <c r="Q6" s="82"/>
      <c r="R6" s="82"/>
      <c r="S6" s="83">
        <f t="shared" si="1"/>
        <v>140750000</v>
      </c>
      <c r="T6" s="81">
        <v>0</v>
      </c>
      <c r="U6" s="82"/>
      <c r="V6" s="82"/>
      <c r="W6" s="82"/>
      <c r="X6" s="83">
        <f t="shared" si="3"/>
        <v>0</v>
      </c>
      <c r="Y6" s="84">
        <f t="shared" si="2"/>
        <v>0</v>
      </c>
      <c r="Z6" s="82"/>
      <c r="AA6" s="85" t="s">
        <v>54</v>
      </c>
      <c r="AB6" s="86" t="s">
        <v>86</v>
      </c>
    </row>
    <row r="7" spans="1:28" ht="76.5" x14ac:dyDescent="0.2">
      <c r="A7" s="145"/>
      <c r="B7" s="145"/>
      <c r="C7" s="149"/>
      <c r="D7" s="72" t="s">
        <v>38</v>
      </c>
      <c r="E7" s="73" t="s">
        <v>39</v>
      </c>
      <c r="F7" s="160"/>
      <c r="G7" s="169"/>
      <c r="H7" s="162"/>
      <c r="I7" s="140"/>
      <c r="J7" s="140"/>
      <c r="K7" s="102">
        <v>500</v>
      </c>
      <c r="L7" s="78">
        <v>0</v>
      </c>
      <c r="M7" s="79">
        <f t="shared" si="0"/>
        <v>0</v>
      </c>
      <c r="N7" s="143"/>
      <c r="O7" s="81">
        <f>(866000000-584500000)/2</f>
        <v>140750000</v>
      </c>
      <c r="P7" s="82"/>
      <c r="Q7" s="82"/>
      <c r="R7" s="82"/>
      <c r="S7" s="83">
        <f t="shared" si="1"/>
        <v>140750000</v>
      </c>
      <c r="T7" s="81">
        <v>0</v>
      </c>
      <c r="U7" s="82"/>
      <c r="V7" s="82"/>
      <c r="W7" s="82"/>
      <c r="X7" s="83">
        <f t="shared" si="3"/>
        <v>0</v>
      </c>
      <c r="Y7" s="84">
        <f t="shared" si="2"/>
        <v>0</v>
      </c>
      <c r="Z7" s="82"/>
      <c r="AA7" s="85" t="s">
        <v>54</v>
      </c>
      <c r="AB7" s="86" t="s">
        <v>86</v>
      </c>
    </row>
    <row r="8" spans="1:28" ht="76.5" x14ac:dyDescent="0.2">
      <c r="A8" s="145"/>
      <c r="B8" s="145"/>
      <c r="C8" s="147" t="s">
        <v>63</v>
      </c>
      <c r="D8" s="72" t="s">
        <v>40</v>
      </c>
      <c r="E8" s="73" t="s">
        <v>41</v>
      </c>
      <c r="F8" s="159">
        <v>20200680010084</v>
      </c>
      <c r="G8" s="153" t="s">
        <v>68</v>
      </c>
      <c r="H8" s="161" t="s">
        <v>80</v>
      </c>
      <c r="I8" s="138" t="s">
        <v>72</v>
      </c>
      <c r="J8" s="138" t="s">
        <v>74</v>
      </c>
      <c r="K8" s="102">
        <v>600</v>
      </c>
      <c r="L8" s="78">
        <v>0</v>
      </c>
      <c r="M8" s="79">
        <f t="shared" si="0"/>
        <v>0</v>
      </c>
      <c r="N8" s="141" t="s">
        <v>84</v>
      </c>
      <c r="O8" s="81">
        <v>0</v>
      </c>
      <c r="P8" s="82"/>
      <c r="Q8" s="82"/>
      <c r="R8" s="82"/>
      <c r="S8" s="83">
        <f t="shared" si="1"/>
        <v>0</v>
      </c>
      <c r="T8" s="81">
        <v>0</v>
      </c>
      <c r="U8" s="82"/>
      <c r="V8" s="82"/>
      <c r="W8" s="82"/>
      <c r="X8" s="83">
        <f t="shared" si="3"/>
        <v>0</v>
      </c>
      <c r="Y8" s="84">
        <v>0</v>
      </c>
      <c r="Z8" s="82"/>
      <c r="AA8" s="85" t="s">
        <v>54</v>
      </c>
      <c r="AB8" s="86" t="s">
        <v>86</v>
      </c>
    </row>
    <row r="9" spans="1:28" ht="76.5" x14ac:dyDescent="0.2">
      <c r="A9" s="145"/>
      <c r="B9" s="146"/>
      <c r="C9" s="149"/>
      <c r="D9" s="72" t="s">
        <v>42</v>
      </c>
      <c r="E9" s="73" t="s">
        <v>43</v>
      </c>
      <c r="F9" s="160"/>
      <c r="G9" s="155"/>
      <c r="H9" s="162"/>
      <c r="I9" s="140"/>
      <c r="J9" s="140"/>
      <c r="K9" s="102">
        <v>1600</v>
      </c>
      <c r="L9" s="78">
        <f>87+7</f>
        <v>94</v>
      </c>
      <c r="M9" s="79">
        <f t="shared" si="0"/>
        <v>5.8749999999999997E-2</v>
      </c>
      <c r="N9" s="143"/>
      <c r="O9" s="81">
        <v>10250000</v>
      </c>
      <c r="P9" s="82"/>
      <c r="Q9" s="82"/>
      <c r="R9" s="82"/>
      <c r="S9" s="83">
        <f t="shared" si="1"/>
        <v>10250000</v>
      </c>
      <c r="T9" s="81">
        <v>0</v>
      </c>
      <c r="U9" s="82"/>
      <c r="V9" s="82"/>
      <c r="W9" s="82"/>
      <c r="X9" s="83">
        <f t="shared" si="3"/>
        <v>0</v>
      </c>
      <c r="Y9" s="84">
        <f t="shared" si="2"/>
        <v>0</v>
      </c>
      <c r="Z9" s="82"/>
      <c r="AA9" s="85" t="s">
        <v>54</v>
      </c>
      <c r="AB9" s="86" t="s">
        <v>86</v>
      </c>
    </row>
    <row r="10" spans="1:28" ht="63.75" x14ac:dyDescent="0.2">
      <c r="A10" s="145"/>
      <c r="B10" s="144" t="s">
        <v>60</v>
      </c>
      <c r="C10" s="147" t="s">
        <v>64</v>
      </c>
      <c r="D10" s="72" t="s">
        <v>44</v>
      </c>
      <c r="E10" s="73" t="s">
        <v>45</v>
      </c>
      <c r="F10" s="150">
        <v>20200680010061</v>
      </c>
      <c r="G10" s="153" t="s">
        <v>52</v>
      </c>
      <c r="H10" s="156" t="s">
        <v>81</v>
      </c>
      <c r="I10" s="138" t="s">
        <v>75</v>
      </c>
      <c r="J10" s="138" t="s">
        <v>74</v>
      </c>
      <c r="K10" s="102">
        <v>1200</v>
      </c>
      <c r="L10" s="78">
        <v>148</v>
      </c>
      <c r="M10" s="79">
        <f t="shared" si="0"/>
        <v>0.12333333333333334</v>
      </c>
      <c r="N10" s="141" t="s">
        <v>84</v>
      </c>
      <c r="O10" s="81">
        <v>22500000</v>
      </c>
      <c r="P10" s="82"/>
      <c r="Q10" s="82"/>
      <c r="R10" s="82"/>
      <c r="S10" s="83">
        <f t="shared" si="1"/>
        <v>22500000</v>
      </c>
      <c r="T10" s="81">
        <v>0</v>
      </c>
      <c r="U10" s="82"/>
      <c r="V10" s="82"/>
      <c r="W10" s="82"/>
      <c r="X10" s="83">
        <f t="shared" si="3"/>
        <v>0</v>
      </c>
      <c r="Y10" s="84">
        <f t="shared" si="2"/>
        <v>0</v>
      </c>
      <c r="Z10" s="82"/>
      <c r="AA10" s="85" t="s">
        <v>54</v>
      </c>
      <c r="AB10" s="86" t="s">
        <v>86</v>
      </c>
    </row>
    <row r="11" spans="1:28" ht="63.75" x14ac:dyDescent="0.2">
      <c r="A11" s="145"/>
      <c r="B11" s="145"/>
      <c r="C11" s="148"/>
      <c r="D11" s="72" t="s">
        <v>46</v>
      </c>
      <c r="E11" s="73" t="s">
        <v>47</v>
      </c>
      <c r="F11" s="151"/>
      <c r="G11" s="154"/>
      <c r="H11" s="157"/>
      <c r="I11" s="139"/>
      <c r="J11" s="139"/>
      <c r="K11" s="102">
        <v>700</v>
      </c>
      <c r="L11" s="78">
        <v>0</v>
      </c>
      <c r="M11" s="79">
        <f t="shared" si="0"/>
        <v>0</v>
      </c>
      <c r="N11" s="142"/>
      <c r="O11" s="81">
        <v>31500000</v>
      </c>
      <c r="P11" s="82"/>
      <c r="Q11" s="82"/>
      <c r="R11" s="82"/>
      <c r="S11" s="83">
        <f t="shared" si="1"/>
        <v>31500000</v>
      </c>
      <c r="T11" s="81">
        <v>0</v>
      </c>
      <c r="U11" s="82"/>
      <c r="V11" s="82"/>
      <c r="W11" s="82"/>
      <c r="X11" s="83">
        <f t="shared" si="3"/>
        <v>0</v>
      </c>
      <c r="Y11" s="84">
        <f t="shared" si="2"/>
        <v>0</v>
      </c>
      <c r="Z11" s="82"/>
      <c r="AA11" s="85" t="s">
        <v>54</v>
      </c>
      <c r="AB11" s="86" t="s">
        <v>86</v>
      </c>
    </row>
    <row r="12" spans="1:28" ht="63.75" x14ac:dyDescent="0.2">
      <c r="A12" s="145"/>
      <c r="B12" s="146"/>
      <c r="C12" s="149"/>
      <c r="D12" s="72" t="s">
        <v>48</v>
      </c>
      <c r="E12" s="73" t="s">
        <v>49</v>
      </c>
      <c r="F12" s="152"/>
      <c r="G12" s="155"/>
      <c r="H12" s="158"/>
      <c r="I12" s="140"/>
      <c r="J12" s="140"/>
      <c r="K12" s="102">
        <v>370</v>
      </c>
      <c r="L12" s="78">
        <v>0</v>
      </c>
      <c r="M12" s="79">
        <f t="shared" si="0"/>
        <v>0</v>
      </c>
      <c r="N12" s="143"/>
      <c r="O12" s="81">
        <f>155000000-O11-O10</f>
        <v>101000000</v>
      </c>
      <c r="P12" s="82"/>
      <c r="Q12" s="82"/>
      <c r="R12" s="82"/>
      <c r="S12" s="83">
        <f t="shared" si="1"/>
        <v>101000000</v>
      </c>
      <c r="T12" s="81">
        <v>0</v>
      </c>
      <c r="U12" s="82"/>
      <c r="V12" s="82"/>
      <c r="W12" s="82"/>
      <c r="X12" s="83">
        <f t="shared" si="3"/>
        <v>0</v>
      </c>
      <c r="Y12" s="84">
        <f t="shared" si="2"/>
        <v>0</v>
      </c>
      <c r="Z12" s="82"/>
      <c r="AA12" s="85" t="s">
        <v>54</v>
      </c>
      <c r="AB12" s="86" t="s">
        <v>86</v>
      </c>
    </row>
    <row r="13" spans="1:28" ht="165.75" x14ac:dyDescent="0.2">
      <c r="A13" s="146"/>
      <c r="B13" s="71" t="s">
        <v>61</v>
      </c>
      <c r="C13" s="103" t="s">
        <v>65</v>
      </c>
      <c r="D13" s="72" t="s">
        <v>50</v>
      </c>
      <c r="E13" s="73" t="s">
        <v>51</v>
      </c>
      <c r="F13" s="88" t="s">
        <v>76</v>
      </c>
      <c r="G13" s="72" t="s">
        <v>69</v>
      </c>
      <c r="H13" s="89" t="s">
        <v>76</v>
      </c>
      <c r="I13" s="77" t="s">
        <v>76</v>
      </c>
      <c r="J13" s="77" t="s">
        <v>76</v>
      </c>
      <c r="K13" s="102">
        <v>1</v>
      </c>
      <c r="L13" s="87">
        <v>0.75</v>
      </c>
      <c r="M13" s="79">
        <f t="shared" si="0"/>
        <v>0.75</v>
      </c>
      <c r="N13" s="80" t="s">
        <v>85</v>
      </c>
      <c r="O13" s="81">
        <v>2568050000</v>
      </c>
      <c r="P13" s="82"/>
      <c r="Q13" s="82"/>
      <c r="R13" s="82"/>
      <c r="S13" s="83">
        <f t="shared" si="1"/>
        <v>2568050000</v>
      </c>
      <c r="T13" s="81">
        <v>709003475</v>
      </c>
      <c r="U13" s="82"/>
      <c r="V13" s="82"/>
      <c r="W13" s="82"/>
      <c r="X13" s="83">
        <f t="shared" si="3"/>
        <v>709003475</v>
      </c>
      <c r="Y13" s="84">
        <f t="shared" si="2"/>
        <v>0.27608632035980607</v>
      </c>
      <c r="Z13" s="82"/>
      <c r="AA13" s="85" t="s">
        <v>54</v>
      </c>
      <c r="AB13" s="86" t="s">
        <v>86</v>
      </c>
    </row>
    <row r="14" spans="1:28" x14ac:dyDescent="0.2">
      <c r="A14" s="90"/>
      <c r="B14" s="91"/>
      <c r="C14" s="91"/>
      <c r="D14" s="91"/>
      <c r="E14" s="92"/>
      <c r="F14" s="91"/>
      <c r="G14" s="91"/>
      <c r="H14" s="93"/>
      <c r="I14" s="91"/>
      <c r="J14" s="91"/>
      <c r="K14" s="94"/>
      <c r="L14" s="95" t="s">
        <v>19</v>
      </c>
      <c r="M14" s="96">
        <f>AVERAGE(M3:M13)</f>
        <v>8.7007575757575756E-2</v>
      </c>
      <c r="N14" s="97"/>
      <c r="O14" s="98">
        <f t="shared" ref="O14:P14" si="4">SUM(O3:O13)</f>
        <v>4009300000</v>
      </c>
      <c r="P14" s="98">
        <f t="shared" si="4"/>
        <v>0</v>
      </c>
      <c r="Q14" s="98">
        <f>SUM(Q3:Q13)</f>
        <v>0</v>
      </c>
      <c r="R14" s="98">
        <f>SUM(R3:R13)</f>
        <v>0</v>
      </c>
      <c r="S14" s="98">
        <f>SUM(S3:S13)</f>
        <v>4009300000</v>
      </c>
      <c r="T14" s="98">
        <f>SUM(T3:T13)</f>
        <v>1119003475</v>
      </c>
      <c r="U14" s="98">
        <f t="shared" ref="U14:W14" si="5">SUM(U3:U13)</f>
        <v>0</v>
      </c>
      <c r="V14" s="98">
        <f t="shared" si="5"/>
        <v>0</v>
      </c>
      <c r="W14" s="98">
        <f t="shared" si="5"/>
        <v>0</v>
      </c>
      <c r="X14" s="98">
        <f>SUM(X3:X13)</f>
        <v>1119003475</v>
      </c>
      <c r="Y14" s="99">
        <f>IFERROR(X14/S14,"-")</f>
        <v>0.27910195670067095</v>
      </c>
      <c r="Z14" s="98">
        <f>SUM(Z3:Z13)</f>
        <v>0</v>
      </c>
      <c r="AA14" s="100"/>
      <c r="AB14" s="101"/>
    </row>
  </sheetData>
  <mergeCells count="32">
    <mergeCell ref="A1:E1"/>
    <mergeCell ref="F1:J1"/>
    <mergeCell ref="K1:M1"/>
    <mergeCell ref="Y1:Y2"/>
    <mergeCell ref="Z1:Z2"/>
    <mergeCell ref="AA1:AB1"/>
    <mergeCell ref="F4:F7"/>
    <mergeCell ref="G4:G7"/>
    <mergeCell ref="H4:H7"/>
    <mergeCell ref="I4:I7"/>
    <mergeCell ref="J4:J7"/>
    <mergeCell ref="N4:N7"/>
    <mergeCell ref="N1:S2"/>
    <mergeCell ref="T1:X2"/>
    <mergeCell ref="N10:N12"/>
    <mergeCell ref="F8:F9"/>
    <mergeCell ref="G8:G9"/>
    <mergeCell ref="H8:H9"/>
    <mergeCell ref="I8:I9"/>
    <mergeCell ref="J8:J9"/>
    <mergeCell ref="N8:N9"/>
    <mergeCell ref="F10:F12"/>
    <mergeCell ref="G10:G12"/>
    <mergeCell ref="H10:H12"/>
    <mergeCell ref="I10:I12"/>
    <mergeCell ref="J10:J12"/>
    <mergeCell ref="A3:A13"/>
    <mergeCell ref="B3:B9"/>
    <mergeCell ref="B10:B12"/>
    <mergeCell ref="C4:C7"/>
    <mergeCell ref="C8:C9"/>
    <mergeCell ref="C10:C12"/>
  </mergeCells>
  <conditionalFormatting sqref="M3:M13">
    <cfRule type="cellIs" dxfId="2" priority="1" operator="between">
      <formula>0.67</formula>
      <formula>1</formula>
    </cfRule>
    <cfRule type="cellIs" dxfId="1" priority="2" operator="between">
      <formula>0.34</formula>
      <formula>0.66</formula>
    </cfRule>
    <cfRule type="cellIs" dxfId="0" priority="3" operator="between">
      <formula>0</formula>
      <formula>0.33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2021</vt:lpstr>
      <vt:lpstr>Plan  de acción</vt:lpstr>
      <vt:lpstr>Hoja1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EMPLEO</cp:lastModifiedBy>
  <cp:lastPrinted>2021-02-09T14:28:18Z</cp:lastPrinted>
  <dcterms:created xsi:type="dcterms:W3CDTF">2008-07-08T21:30:46Z</dcterms:created>
  <dcterms:modified xsi:type="dcterms:W3CDTF">2021-05-10T15:22:52Z</dcterms:modified>
</cp:coreProperties>
</file>