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abril\"/>
    </mc:Choice>
  </mc:AlternateContent>
  <bookViews>
    <workbookView xWindow="0" yWindow="0" windowWidth="7470" windowHeight="2760"/>
  </bookViews>
  <sheets>
    <sheet name="2021" sheetId="12" r:id="rId1"/>
    <sheet name="Recursos Gestionados" sheetId="18" state="hidden" r:id="rId2"/>
    <sheet name="Resu gastos" sheetId="13" state="hidden" r:id="rId3"/>
    <sheet name="Total Ingresos" sheetId="16" state="hidden" r:id="rId4"/>
    <sheet name="Gastos marzo" sheetId="14" state="hidden" r:id="rId5"/>
    <sheet name="Gastos abril" sheetId="19" state="hidden" r:id="rId6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49" i="19" l="1"/>
  <c r="AB34" i="19"/>
  <c r="AB10" i="19"/>
  <c r="AB9" i="19"/>
  <c r="V64" i="19"/>
  <c r="V65" i="19"/>
  <c r="V66" i="19"/>
  <c r="V67" i="19"/>
  <c r="T16" i="12" l="1"/>
  <c r="U66" i="19"/>
  <c r="U65" i="19"/>
  <c r="U72" i="19"/>
  <c r="U71" i="19"/>
  <c r="U70" i="19"/>
  <c r="U69" i="19"/>
  <c r="U67" i="19"/>
  <c r="P65" i="19"/>
  <c r="L12" i="12"/>
  <c r="L6" i="12" l="1"/>
  <c r="T9" i="12" l="1"/>
  <c r="O16" i="12"/>
  <c r="P72" i="19"/>
  <c r="M72" i="19"/>
  <c r="P71" i="19"/>
  <c r="M71" i="19"/>
  <c r="P70" i="19"/>
  <c r="M70" i="19"/>
  <c r="P69" i="19"/>
  <c r="M69" i="19"/>
  <c r="P67" i="19"/>
  <c r="M67" i="19"/>
  <c r="P66" i="19"/>
  <c r="M66" i="19"/>
  <c r="M65" i="19"/>
  <c r="Z7" i="12" l="1"/>
  <c r="C6" i="18"/>
  <c r="T13" i="12" l="1"/>
  <c r="O13" i="12"/>
  <c r="O9" i="12"/>
  <c r="S7" i="12"/>
  <c r="P71" i="14"/>
  <c r="M71" i="14"/>
  <c r="P70" i="14"/>
  <c r="M70" i="14"/>
  <c r="P69" i="14"/>
  <c r="M69" i="14"/>
  <c r="P68" i="14"/>
  <c r="M68" i="14"/>
  <c r="C4" i="13" l="1"/>
  <c r="B4" i="13"/>
  <c r="D3" i="13"/>
  <c r="D2" i="13"/>
  <c r="D16" i="13"/>
  <c r="D15" i="13"/>
  <c r="D14" i="13"/>
  <c r="B19" i="13"/>
  <c r="C17" i="13"/>
  <c r="C19" i="13" s="1"/>
  <c r="D19" i="13" s="1"/>
  <c r="B17" i="13"/>
  <c r="C11" i="13"/>
  <c r="B11" i="13"/>
  <c r="D10" i="13"/>
  <c r="D8" i="13"/>
  <c r="D9" i="13"/>
  <c r="D7" i="13"/>
  <c r="N66" i="14"/>
  <c r="O66" i="14"/>
  <c r="P66" i="14"/>
  <c r="M66" i="14"/>
  <c r="N65" i="14"/>
  <c r="O65" i="14"/>
  <c r="P65" i="14"/>
  <c r="M65" i="14"/>
  <c r="N64" i="14"/>
  <c r="O64" i="14"/>
  <c r="P64" i="14"/>
  <c r="Q64" i="14"/>
  <c r="R64" i="14"/>
  <c r="S64" i="14"/>
  <c r="T64" i="14"/>
  <c r="U64" i="14"/>
  <c r="V64" i="14"/>
  <c r="W64" i="14"/>
  <c r="X64" i="14"/>
  <c r="Y64" i="14"/>
  <c r="Z64" i="14"/>
  <c r="AA64" i="14"/>
  <c r="M64" i="14"/>
  <c r="D4" i="13" l="1"/>
  <c r="D17" i="13"/>
  <c r="D11" i="13"/>
  <c r="Z17" i="12" l="1"/>
  <c r="S16" i="12" l="1"/>
  <c r="S15" i="12"/>
  <c r="S14" i="12"/>
  <c r="S13" i="12"/>
  <c r="S12" i="12"/>
  <c r="S11" i="12"/>
  <c r="Y11" i="12" s="1"/>
  <c r="S10" i="12"/>
  <c r="S9" i="12"/>
  <c r="S8" i="12"/>
  <c r="Y8" i="12" s="1"/>
  <c r="S6" i="12"/>
  <c r="Q17" i="12"/>
  <c r="R17" i="12"/>
  <c r="P17" i="12"/>
  <c r="O17" i="12"/>
  <c r="T17" i="12"/>
  <c r="U17" i="12"/>
  <c r="V17" i="12"/>
  <c r="W17" i="12"/>
  <c r="M16" i="12"/>
  <c r="M15" i="12"/>
  <c r="M14" i="12"/>
  <c r="M13" i="12"/>
  <c r="M12" i="12"/>
  <c r="M11" i="12"/>
  <c r="M10" i="12"/>
  <c r="M9" i="12"/>
  <c r="M8" i="12"/>
  <c r="M7" i="12"/>
  <c r="M6" i="12"/>
  <c r="X6" i="12"/>
  <c r="X16" i="12"/>
  <c r="X15" i="12"/>
  <c r="X14" i="12"/>
  <c r="X13" i="12"/>
  <c r="X12" i="12"/>
  <c r="X11" i="12"/>
  <c r="X10" i="12"/>
  <c r="X9" i="12"/>
  <c r="X8" i="12"/>
  <c r="X7" i="12"/>
  <c r="Y16" i="12" l="1"/>
  <c r="Y10" i="12"/>
  <c r="Y14" i="12"/>
  <c r="Y12" i="12"/>
  <c r="Y13" i="12"/>
  <c r="Y9" i="12"/>
  <c r="X17" i="12"/>
  <c r="Y6" i="12"/>
  <c r="Y7" i="12"/>
  <c r="Y15" i="12"/>
  <c r="S17" i="12"/>
  <c r="M17" i="12"/>
  <c r="Y17" i="12" l="1"/>
</calcChain>
</file>

<file path=xl/sharedStrings.xml><?xml version="1.0" encoding="utf-8"?>
<sst xmlns="http://schemas.openxmlformats.org/spreadsheetml/2006/main" count="852" uniqueCount="321">
  <si>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</si>
  <si>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</si>
  <si>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</si>
  <si>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</si>
  <si>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</si>
  <si>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</si>
  <si>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</si>
  <si>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</si>
  <si>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</si>
  <si>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</si>
  <si>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</si>
  <si>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</si>
  <si>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RECURSOS PROPIOS</t>
  </si>
  <si>
    <t>OTROS</t>
  </si>
  <si>
    <t>Dependencia</t>
  </si>
  <si>
    <t>Responsable</t>
  </si>
  <si>
    <t>Código BPIM</t>
  </si>
  <si>
    <t>Actividades</t>
  </si>
  <si>
    <t>FECHA DE CORTE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</si>
  <si>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</si>
  <si>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</si>
  <si>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</si>
  <si>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</si>
  <si>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</si>
  <si>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</si>
  <si>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</si>
  <si>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</si>
  <si>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</si>
  <si>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VIGENCIA 2021</t>
  </si>
  <si>
    <t>CUMPLIMIENTO DE META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</si>
  <si>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</si>
  <si>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</si>
  <si>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</si>
  <si>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</si>
  <si>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</si>
  <si>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</si>
  <si>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</si>
  <si>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</si>
  <si>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</si>
  <si>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</si>
  <si>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</si>
  <si>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</si>
  <si>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</si>
  <si>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</si>
  <si>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</si>
  <si>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</si>
  <si>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</si>
  <si>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</si>
  <si>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</si>
  <si>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</si>
  <si>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Mantener en funcionamiento el 100% de los programas del Instituto Municipal del Empleo.</t>
  </si>
  <si>
    <t>Porcentaje de los programas de Instituto Municipal del Empleo mantenidos en funcionamiento.</t>
  </si>
  <si>
    <t>FORTALECIMIENTO DE LA OFICINA DE FOMENTO A LA EMPLEABILIDAD, EL EMPLEO Y EL TRABAJO DECENTE EN EL MUNICIPIO DE BUCARAMANGA</t>
  </si>
  <si>
    <t>FORTALECIMIENTO DEL COWORKING COMO ESTRATEGIA PARA EL EMPRENDIMIENTO, INNOVACIÓN, DINAMIZACIÓN Y ACELERACIÓN EMPRESARIAL EN EL MUNICIPIO DE BUCARAMANGA</t>
  </si>
  <si>
    <t>IMEBU</t>
  </si>
  <si>
    <t>PLAN DE ACCIÓN
INSTITUTO MUNICIPAL DE EMPLEO Y FORMACIÓN EMPRESARIAL DE BUCARAMANGA</t>
  </si>
  <si>
    <t>RECURSOS GESTIONADOS</t>
  </si>
  <si>
    <t>BUCARAMANGA PRODUCTIVA Y COMPETITIVA: EMPRESAS INNOVADORAS, RESPONSABLES Y CONSCIENTES</t>
  </si>
  <si>
    <t>BUCARAMANGA TERRITORIO LIBRE DE CORRUPCIÓN: INSTITUCIONES SÓLIDAS Y CONFIABLES</t>
  </si>
  <si>
    <t>Emprendimiento, Innovación, Formalización Y Dinamización Empresarial</t>
  </si>
  <si>
    <t>Empleabilidad, Empleo Y Trabajo Decente</t>
  </si>
  <si>
    <t>Administración Pública Moderna E Innovadora</t>
  </si>
  <si>
    <t>Centros De Desarrollo Empresarial</t>
  </si>
  <si>
    <t>Banca Ciudadana</t>
  </si>
  <si>
    <t>Empleo Y Empleabilidad</t>
  </si>
  <si>
    <t>Gobierno Fortalecido Para Ser Y Hacer</t>
  </si>
  <si>
    <t>Emprendimiento E Innovación</t>
  </si>
  <si>
    <t>FORTALECIMIENTO DEL CENTRO DE DESARROLLO EMPRESARIAL Y DE EMPLEABILIDAD EN EL MUNICIPIO DE BUCARAMANGA</t>
  </si>
  <si>
    <t>FORTALECIMIENTO DEL FONDO DE FOMENTO Y CRÉDITO DE APOYO DEL IMEBU, PROGRAMA BANCA CIUDADANA EN EL MUNICIPIO DE BUCARAMANGA</t>
  </si>
  <si>
    <t>FORTALECIMIENTO DEL INSTITUTO MUNICIPAL DE EMPLEO Y FOMENTO EMPRESARIAL IMEBU DEL MUNICIPIO DE BUCARAMANGA</t>
  </si>
  <si>
    <t>SGR</t>
  </si>
  <si>
    <t>TOTAL EJECUTADO</t>
  </si>
  <si>
    <t>25 de agosto de 2020</t>
  </si>
  <si>
    <t>14 de agosto de 2020</t>
  </si>
  <si>
    <t>31 de Diciembre de 2023</t>
  </si>
  <si>
    <t>4 de agosto de 2020</t>
  </si>
  <si>
    <t>N/A</t>
  </si>
  <si>
    <t>30 de octubre de 2020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</si>
  <si>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</si>
  <si>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 xml:space="preserve">Actividad 1.1.1.  Asesorar a emprendedores y empresarios en programas de formación empresarial (Modelo de Negocios y diseño Planes de Mejora)
Actividad 1.1.2.Formar a emprendedores y empresarios a través de programas de visualización de productos y/o servicios a través de canales virtuales.
Actividad 1.1.3. Implementar un programa de comercialización virtual de productos y/o servicios.
Actividad 1.1.4.  Implementar Estrategia comunitaria para el emprendimiento y el desarrollo empresarial.
Actividad 1.1.5.  Formulación de la estrategia de reactivación y sostenimiento de la economía
Actividad 1.1.6.  Brindar acompañamiento a los proyectos productivos de la población victima
Actividad 2.1. 1. Identificar habilidades y destrezas de emprendedores, empresarios y ciudadanos para orientarlos hacia el emprendimiento o la empleabilidad.
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</si>
  <si>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</si>
  <si>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</si>
  <si>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2.3.2.02.02.007
2.3.2.02.02.009</t>
  </si>
  <si>
    <t>2.3.2.02.02.006
2.3.2.02.02.007
2.3.2.02.02.009</t>
  </si>
  <si>
    <t>2.3.2.02.02.009</t>
  </si>
  <si>
    <t>2.1.</t>
  </si>
  <si>
    <t>JOSE LUIS HERNÁNDEZ JAIMES</t>
  </si>
  <si>
    <t>Descripción</t>
  </si>
  <si>
    <t>Presupuesto Definitivo</t>
  </si>
  <si>
    <t>Total Recaudos</t>
  </si>
  <si>
    <t>% de Ejecución</t>
  </si>
  <si>
    <t>Ingresos Corrientes </t>
  </si>
  <si>
    <t>Recursos de Capital </t>
  </si>
  <si>
    <t>Total Ingresos</t>
  </si>
  <si>
    <t>Total Ejecutado Segun Cdps</t>
  </si>
  <si>
    <t>Gastos de personal </t>
  </si>
  <si>
    <t>Adquisición de bienes y servicios </t>
  </si>
  <si>
    <t>Transferencias corrientes </t>
  </si>
  <si>
    <t>Contribuciones </t>
  </si>
  <si>
    <t>Total Funcionamiento</t>
  </si>
  <si>
    <t xml:space="preserve">Servicios de alojamiento; servicios de suministro de comidas y bebidas; servicios de transporte; y servicios de distribución de electricidad, gas y agua </t>
  </si>
  <si>
    <t>Servicios financieros y servicios conexos, servicios inmobiliarios y servicios de leasing</t>
  </si>
  <si>
    <t>Servicios para la comunidad, sociales y personales</t>
  </si>
  <si>
    <t>Total Inversión</t>
  </si>
  <si>
    <t>Total Gastos</t>
  </si>
  <si>
    <t>INSTITUTO MUNICIPAL DE EMPLEO Y FOMENTO EMPRESARIAL - IMEBU</t>
  </si>
  <si>
    <t>NIT: 00804014968 - 1</t>
  </si>
  <si>
    <t>EJECUCION PRESUPUESTAL DE GASTOS</t>
  </si>
  <si>
    <t>Periodo comprendido entre 01-03-2021 y 31-03-2021</t>
  </si>
  <si>
    <t>Fecha de Impresión: 08.04.2021 Hora: 11:02:am</t>
  </si>
  <si>
    <t>Impreso por: JENNIFER - JENNIFER MONTES GARCIA</t>
  </si>
  <si>
    <t>Codigo de Control</t>
  </si>
  <si>
    <t>Rubro Presupuestal</t>
  </si>
  <si>
    <t>Unidad Ejecutora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</si>
  <si>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</si>
  <si>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</si>
  <si>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</si>
  <si>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</si>
  <si>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</si>
  <si>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</si>
  <si>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</si>
  <si>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</si>
  <si>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Cdps Mes Anterior</t>
  </si>
  <si>
    <t>Cdps Mes Actual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</si>
  <si>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</si>
  <si>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</si>
  <si>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</si>
  <si>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</si>
  <si>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</si>
  <si>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</si>
  <si>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</si>
  <si>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</si>
  <si>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</si>
  <si>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</si>
  <si>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</si>
  <si>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</si>
  <si>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</si>
  <si>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</si>
  <si>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</si>
  <si>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</si>
  <si>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</si>
  <si>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</si>
  <si>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</si>
  <si>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</si>
  <si>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</si>
  <si>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</si>
  <si>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</si>
  <si>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</si>
  <si>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</si>
  <si>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</si>
  <si>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</si>
  <si>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</si>
  <si>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</si>
  <si>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</si>
  <si>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</si>
  <si>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</si>
  <si>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</si>
  <si>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</si>
  <si>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</si>
  <si>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</si>
  <si>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</si>
  <si>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</si>
  <si>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</si>
  <si>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</si>
  <si>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</si>
  <si>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</si>
  <si>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</si>
  <si>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</si>
  <si>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</si>
  <si>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</si>
  <si>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</si>
  <si>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</si>
  <si>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</si>
  <si>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</si>
  <si>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</si>
  <si>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</si>
  <si>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</si>
  <si>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</si>
  <si>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</si>
  <si>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</si>
  <si>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</si>
  <si>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</si>
  <si>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</si>
  <si>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</si>
  <si>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</si>
  <si>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</si>
  <si>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</si>
  <si>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</si>
  <si>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</si>
  <si>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</si>
  <si>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</si>
  <si>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</si>
  <si>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</si>
  <si>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</si>
  <si>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</si>
  <si>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</si>
  <si>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</si>
  <si>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</si>
  <si>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</si>
  <si>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</si>
  <si>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</si>
  <si>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</si>
  <si>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</si>
  <si>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</si>
  <si>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</si>
  <si>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</si>
  <si>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</si>
  <si>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</si>
  <si>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</si>
  <si>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</si>
  <si>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</si>
  <si>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</si>
  <si>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</si>
  <si>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</si>
  <si>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</si>
  <si>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</si>
  <si>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</si>
  <si>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</si>
  <si>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</si>
  <si>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</si>
  <si>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</si>
  <si>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</si>
  <si>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</si>
  <si>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</si>
  <si>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</si>
  <si>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</si>
  <si>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</si>
  <si>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</si>
  <si>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</si>
  <si>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</si>
  <si>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</si>
  <si>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</si>
  <si>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</si>
  <si>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</si>
  <si>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</si>
  <si>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</si>
  <si>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</si>
  <si>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</si>
  <si>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</si>
  <si>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</si>
  <si>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</si>
  <si>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</si>
  <si>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</si>
  <si>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</si>
  <si>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</si>
  <si>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</si>
  <si>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</si>
  <si>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</si>
  <si>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</si>
  <si>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</si>
  <si>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</si>
  <si>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</si>
  <si>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</si>
  <si>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</si>
  <si>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</si>
  <si>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</si>
  <si>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</si>
  <si>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</si>
  <si>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</si>
  <si>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</si>
  <si>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</si>
  <si>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</si>
  <si>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</si>
  <si>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</si>
  <si>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</si>
  <si>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</si>
  <si>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</si>
  <si>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</si>
  <si>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</si>
  <si>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</si>
  <si>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</si>
  <si>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Servicios de alojamiento; servicios de suministro de comidas y bebidas; servicios de transporte; y servicios de distribución de electricidad, gas y agua</t>
  </si>
  <si>
    <t xml:space="preserve">Servicios para la comunidad, sociales y personales </t>
  </si>
  <si>
    <t>EJECUCION PRESUPUESTAL DE INGRESOS</t>
  </si>
  <si>
    <t>Fecha de Impresión: 08.04.2021 Hora: 11:01:am</t>
  </si>
  <si>
    <t>Rubro Presupuestales</t>
  </si>
  <si>
    <t>Aplazamiento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</si>
  <si>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</si>
  <si>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</si>
  <si>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</si>
  <si>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</si>
  <si>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</si>
  <si>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</si>
  <si>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</si>
  <si>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</si>
  <si>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</si>
  <si>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</si>
  <si>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</si>
  <si>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</si>
  <si>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</si>
  <si>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</si>
  <si>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Saldo Por Recaudar</t>
  </si>
  <si>
    <t>1 </t>
  </si>
  <si>
    <t>Ingresos </t>
  </si>
  <si>
    <t>1.1. 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</si>
  <si>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</si>
  <si>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</si>
  <si>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</si>
  <si>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</si>
  <si>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</si>
  <si>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</si>
  <si>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</si>
  <si>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</si>
  <si>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</si>
  <si>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1.2.05 </t>
  </si>
  <si>
    <t>Rendimientos financieros </t>
  </si>
  <si>
    <t>1.2.05.02 </t>
  </si>
  <si>
    <t>Depositos </t>
  </si>
  <si>
    <t>CDE</t>
  </si>
  <si>
    <t>Coworking</t>
  </si>
  <si>
    <t xml:space="preserve">Empleo </t>
  </si>
  <si>
    <t>Banca</t>
  </si>
  <si>
    <t>Recursos gestionados</t>
  </si>
  <si>
    <t>Comfenalco santander</t>
  </si>
  <si>
    <t>Camara de Comercio</t>
  </si>
  <si>
    <t>Proyecto</t>
  </si>
  <si>
    <t>Aliado</t>
  </si>
  <si>
    <t>Monto</t>
  </si>
  <si>
    <t>total</t>
  </si>
  <si>
    <t>Periodo comprendido entre 01-04-2021 y 30-04-2021</t>
  </si>
  <si>
    <t>Fecha de Impresión: 06.05.2021 Hora: 11:16:am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</si>
</sst>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#,##0_);[Red]\(&quot;$&quot;#,##0\)"/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.00"/>
  </numFmts>
  <fonts count="22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b/>
      <sz val="10"/>
      <color rgb="FF000000"/>
      <name val="Barlow Medium"/>
    </font>
    <font>
      <sz val="10"/>
      <color rgb="FF000000"/>
      <name val="Barlow Medium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1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2" fillId="0" borderId="0"/>
    <xf numFmtId="0" fontId="1" fillId="0" borderId="0"/>
  </cellStyleXfs>
  <cellXfs count="184">
    <xf numFmtId="0" fontId="0" fillId="0" borderId="0" xfId="0"/>
    <xf numFmtId="0" fontId="4" fillId="0" borderId="0" xfId="0" applyFont="1"/>
    <xf numFmtId="9" fontId="4" fillId="0" borderId="2" xfId="0" applyNumberFormat="1" applyFont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Alignment="1">
      <alignment horizontal="justify"/>
    </xf>
    <xf numFmtId="0" fontId="4" fillId="0" borderId="0" xfId="0" applyFont="1" applyBorder="1" applyAlignment="1">
      <alignment horizontal="justify"/>
    </xf>
    <xf numFmtId="0" fontId="4" fillId="0" borderId="0" xfId="0" applyFont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vertical="center" wrapText="1"/>
    </xf>
    <xf numFmtId="166" fontId="4" fillId="0" borderId="0" xfId="0" applyNumberFormat="1" applyFont="1" applyBorder="1" applyAlignment="1">
      <alignment vertical="center" wrapText="1"/>
    </xf>
    <xf numFmtId="166" fontId="4" fillId="0" borderId="0" xfId="0" applyNumberFormat="1" applyFont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16" fontId="4" fillId="0" borderId="0" xfId="0" applyNumberFormat="1" applyFont="1"/>
    <xf numFmtId="14" fontId="4" fillId="0" borderId="2" xfId="0" applyNumberFormat="1" applyFont="1" applyBorder="1" applyAlignment="1">
      <alignment horizontal="center"/>
    </xf>
    <xf numFmtId="9" fontId="3" fillId="0" borderId="2" xfId="107" applyFont="1" applyFill="1" applyBorder="1" applyAlignment="1">
      <alignment horizontal="center" vertical="center" wrapText="1"/>
    </xf>
    <xf numFmtId="9" fontId="12" fillId="2" borderId="2" xfId="0" applyNumberFormat="1" applyFont="1" applyFill="1" applyBorder="1" applyAlignment="1">
      <alignment horizontal="center" vertical="center"/>
    </xf>
    <xf numFmtId="167" fontId="12" fillId="2" borderId="2" xfId="108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justify"/>
    </xf>
    <xf numFmtId="0" fontId="4" fillId="2" borderId="5" xfId="0" applyFont="1" applyFill="1" applyBorder="1"/>
    <xf numFmtId="0" fontId="4" fillId="2" borderId="3" xfId="0" applyFont="1" applyFill="1" applyBorder="1"/>
    <xf numFmtId="9" fontId="12" fillId="2" borderId="4" xfId="107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vertical="center"/>
    </xf>
    <xf numFmtId="0" fontId="4" fillId="2" borderId="6" xfId="0" applyFont="1" applyFill="1" applyBorder="1"/>
    <xf numFmtId="0" fontId="4" fillId="0" borderId="0" xfId="0" applyFont="1" applyAlignment="1">
      <alignment vertical="center"/>
    </xf>
    <xf numFmtId="0" fontId="12" fillId="2" borderId="3" xfId="0" applyFont="1" applyFill="1" applyBorder="1" applyAlignment="1">
      <alignment vertical="center"/>
    </xf>
    <xf numFmtId="0" fontId="4" fillId="2" borderId="4" xfId="0" applyFont="1" applyFill="1" applyBorder="1"/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3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justify" vertical="center" wrapText="1"/>
    </xf>
    <xf numFmtId="0" fontId="10" fillId="0" borderId="0" xfId="0" applyFont="1" applyAlignment="1">
      <alignment vertical="center"/>
    </xf>
    <xf numFmtId="0" fontId="10" fillId="0" borderId="6" xfId="0" applyFont="1" applyBorder="1" applyAlignment="1">
      <alignment vertical="center"/>
    </xf>
    <xf numFmtId="164" fontId="3" fillId="3" borderId="2" xfId="108" applyNumberFormat="1" applyFont="1" applyFill="1" applyBorder="1" applyAlignment="1">
      <alignment horizontal="center" vertical="center" wrapText="1"/>
    </xf>
    <xf numFmtId="168" fontId="3" fillId="0" borderId="2" xfId="108" applyNumberFormat="1" applyFont="1" applyFill="1" applyBorder="1" applyAlignment="1">
      <alignment horizontal="center" vertical="center" wrapText="1"/>
    </xf>
    <xf numFmtId="168" fontId="9" fillId="0" borderId="2" xfId="0" applyNumberFormat="1" applyFont="1" applyFill="1" applyBorder="1" applyAlignment="1">
      <alignment horizontal="center" vertical="center" wrapText="1"/>
    </xf>
    <xf numFmtId="167" fontId="9" fillId="2" borderId="2" xfId="108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166" fontId="4" fillId="0" borderId="2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center" wrapText="1"/>
    </xf>
    <xf numFmtId="166" fontId="4" fillId="0" borderId="3" xfId="0" applyNumberFormat="1" applyFont="1" applyFill="1" applyBorder="1" applyAlignment="1">
      <alignment horizontal="center" vertical="center" wrapText="1"/>
    </xf>
    <xf numFmtId="166" fontId="11" fillId="0" borderId="2" xfId="0" applyNumberFormat="1" applyFont="1" applyFill="1" applyBorder="1" applyAlignment="1">
      <alignment horizontal="center" vertical="center" wrapText="1"/>
    </xf>
    <xf numFmtId="166" fontId="4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166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7" fillId="4" borderId="9" xfId="0" applyFont="1" applyFill="1" applyBorder="1" applyAlignment="1">
      <alignment horizontal="center" vertical="center" wrapText="1" readingOrder="1"/>
    </xf>
    <xf numFmtId="0" fontId="18" fillId="0" borderId="9" xfId="0" applyFont="1" applyBorder="1" applyAlignment="1">
      <alignment horizontal="left" wrapText="1" readingOrder="1"/>
    </xf>
    <xf numFmtId="9" fontId="18" fillId="0" borderId="9" xfId="0" applyNumberFormat="1" applyFont="1" applyBorder="1" applyAlignment="1">
      <alignment horizontal="center" vertical="center" wrapText="1" readingOrder="1"/>
    </xf>
    <xf numFmtId="0" fontId="17" fillId="0" borderId="9" xfId="0" applyFont="1" applyBorder="1" applyAlignment="1">
      <alignment horizontal="left" wrapText="1" readingOrder="1"/>
    </xf>
    <xf numFmtId="0" fontId="18" fillId="0" borderId="10" xfId="0" applyFont="1" applyBorder="1" applyAlignment="1">
      <alignment horizontal="left" wrapText="1" readingOrder="1"/>
    </xf>
    <xf numFmtId="0" fontId="18" fillId="0" borderId="10" xfId="0" applyFont="1" applyBorder="1" applyAlignment="1">
      <alignment horizontal="right" wrapText="1" readingOrder="1"/>
    </xf>
    <xf numFmtId="0" fontId="16" fillId="0" borderId="10" xfId="0" applyFont="1" applyBorder="1" applyAlignment="1">
      <alignment vertical="center" wrapText="1"/>
    </xf>
    <xf numFmtId="0" fontId="18" fillId="0" borderId="9" xfId="0" applyFont="1" applyBorder="1" applyAlignment="1">
      <alignment horizontal="justify" vertical="center" wrapText="1" readingOrder="1"/>
    </xf>
    <xf numFmtId="6" fontId="18" fillId="0" borderId="9" xfId="0" applyNumberFormat="1" applyFont="1" applyBorder="1" applyAlignment="1">
      <alignment horizontal="right" vertical="center" wrapText="1" readingOrder="1"/>
    </xf>
    <xf numFmtId="0" fontId="16" fillId="0" borderId="10" xfId="0" applyFont="1" applyBorder="1" applyAlignment="1">
      <alignment horizontal="justify" vertical="center" wrapText="1"/>
    </xf>
    <xf numFmtId="0" fontId="16" fillId="0" borderId="10" xfId="0" applyFont="1" applyBorder="1" applyAlignment="1">
      <alignment horizontal="right" vertical="center" wrapText="1"/>
    </xf>
    <xf numFmtId="0" fontId="17" fillId="0" borderId="9" xfId="0" applyFont="1" applyBorder="1" applyAlignment="1">
      <alignment horizontal="justify" vertical="center" wrapText="1" readingOrder="1"/>
    </xf>
    <xf numFmtId="4" fontId="17" fillId="0" borderId="9" xfId="0" applyNumberFormat="1" applyFont="1" applyBorder="1" applyAlignment="1">
      <alignment horizontal="right" vertical="center" wrapText="1" readingOrder="1"/>
    </xf>
    <xf numFmtId="167" fontId="18" fillId="0" borderId="9" xfId="108" applyNumberFormat="1" applyFont="1" applyBorder="1" applyAlignment="1">
      <alignment horizontal="right" wrapText="1" readingOrder="1"/>
    </xf>
    <xf numFmtId="0" fontId="2" fillId="0" borderId="0" xfId="109"/>
    <xf numFmtId="0" fontId="19" fillId="0" borderId="0" xfId="109" applyFont="1" applyAlignment="1">
      <alignment wrapText="1"/>
    </xf>
    <xf numFmtId="0" fontId="21" fillId="0" borderId="9" xfId="109" applyFont="1" applyBorder="1" applyAlignment="1">
      <alignment horizontal="center" vertical="center" wrapText="1"/>
    </xf>
    <xf numFmtId="0" fontId="19" fillId="5" borderId="9" xfId="109" applyFont="1" applyFill="1" applyBorder="1" applyAlignment="1">
      <alignment wrapText="1"/>
    </xf>
    <xf numFmtId="4" fontId="19" fillId="5" borderId="9" xfId="109" applyNumberFormat="1" applyFont="1" applyFill="1" applyBorder="1" applyAlignment="1">
      <alignment horizontal="right" wrapText="1"/>
    </xf>
    <xf numFmtId="0" fontId="19" fillId="5" borderId="9" xfId="109" applyFont="1" applyFill="1" applyBorder="1" applyAlignment="1">
      <alignment horizontal="right" wrapText="1"/>
    </xf>
    <xf numFmtId="0" fontId="2" fillId="0" borderId="0" xfId="109" applyAlignment="1">
      <alignment wrapText="1"/>
    </xf>
    <xf numFmtId="0" fontId="19" fillId="6" borderId="9" xfId="109" applyFont="1" applyFill="1" applyBorder="1" applyAlignment="1">
      <alignment wrapText="1"/>
    </xf>
    <xf numFmtId="4" fontId="19" fillId="6" borderId="9" xfId="109" applyNumberFormat="1" applyFont="1" applyFill="1" applyBorder="1" applyAlignment="1">
      <alignment horizontal="right" wrapText="1"/>
    </xf>
    <xf numFmtId="0" fontId="19" fillId="6" borderId="9" xfId="109" applyFont="1" applyFill="1" applyBorder="1" applyAlignment="1">
      <alignment horizontal="right" wrapText="1"/>
    </xf>
    <xf numFmtId="0" fontId="19" fillId="7" borderId="9" xfId="109" applyFont="1" applyFill="1" applyBorder="1" applyAlignment="1">
      <alignment wrapText="1"/>
    </xf>
    <xf numFmtId="4" fontId="19" fillId="7" borderId="9" xfId="109" applyNumberFormat="1" applyFont="1" applyFill="1" applyBorder="1" applyAlignment="1">
      <alignment horizontal="right" wrapText="1"/>
    </xf>
    <xf numFmtId="0" fontId="19" fillId="7" borderId="9" xfId="109" applyFont="1" applyFill="1" applyBorder="1" applyAlignment="1">
      <alignment horizontal="right" wrapText="1"/>
    </xf>
    <xf numFmtId="4" fontId="2" fillId="0" borderId="0" xfId="109" applyNumberFormat="1"/>
    <xf numFmtId="167" fontId="2" fillId="0" borderId="0" xfId="108" applyNumberFormat="1" applyFont="1"/>
    <xf numFmtId="167" fontId="2" fillId="0" borderId="0" xfId="108" applyNumberFormat="1" applyFont="1" applyAlignment="1">
      <alignment vertical="center"/>
    </xf>
    <xf numFmtId="6" fontId="17" fillId="0" borderId="9" xfId="0" applyNumberFormat="1" applyFont="1" applyBorder="1" applyAlignment="1">
      <alignment horizontal="right" vertical="center" wrapText="1" readingOrder="1"/>
    </xf>
    <xf numFmtId="0" fontId="19" fillId="8" borderId="9" xfId="109" applyFont="1" applyFill="1" applyBorder="1" applyAlignment="1">
      <alignment wrapText="1"/>
    </xf>
    <xf numFmtId="4" fontId="19" fillId="8" borderId="9" xfId="109" applyNumberFormat="1" applyFont="1" applyFill="1" applyBorder="1" applyAlignment="1">
      <alignment horizontal="right" wrapText="1"/>
    </xf>
    <xf numFmtId="0" fontId="19" fillId="8" borderId="9" xfId="109" applyFont="1" applyFill="1" applyBorder="1" applyAlignment="1">
      <alignment horizontal="right" wrapText="1"/>
    </xf>
    <xf numFmtId="167" fontId="17" fillId="0" borderId="9" xfId="108" applyNumberFormat="1" applyFont="1" applyBorder="1" applyAlignment="1">
      <alignment horizontal="right" wrapText="1" readingOrder="1"/>
    </xf>
    <xf numFmtId="9" fontId="17" fillId="0" borderId="9" xfId="0" applyNumberFormat="1" applyFont="1" applyBorder="1" applyAlignment="1">
      <alignment horizontal="center" vertical="center" wrapText="1" readingOrder="1"/>
    </xf>
    <xf numFmtId="0" fontId="16" fillId="0" borderId="10" xfId="0" applyFont="1" applyBorder="1" applyAlignment="1">
      <alignment horizontal="center" vertical="center" wrapText="1"/>
    </xf>
    <xf numFmtId="0" fontId="19" fillId="9" borderId="9" xfId="109" applyFont="1" applyFill="1" applyBorder="1" applyAlignment="1">
      <alignment wrapText="1"/>
    </xf>
    <xf numFmtId="4" fontId="19" fillId="9" borderId="9" xfId="109" applyNumberFormat="1" applyFont="1" applyFill="1" applyBorder="1" applyAlignment="1">
      <alignment horizontal="right" wrapText="1"/>
    </xf>
    <xf numFmtId="0" fontId="19" fillId="9" borderId="9" xfId="109" applyFont="1" applyFill="1" applyBorder="1" applyAlignment="1">
      <alignment horizontal="right" wrapText="1"/>
    </xf>
    <xf numFmtId="0" fontId="19" fillId="10" borderId="9" xfId="109" applyFont="1" applyFill="1" applyBorder="1" applyAlignment="1">
      <alignment wrapText="1"/>
    </xf>
    <xf numFmtId="4" fontId="19" fillId="10" borderId="9" xfId="109" applyNumberFormat="1" applyFont="1" applyFill="1" applyBorder="1" applyAlignment="1">
      <alignment horizontal="right" wrapText="1"/>
    </xf>
    <xf numFmtId="0" fontId="19" fillId="10" borderId="9" xfId="109" applyFont="1" applyFill="1" applyBorder="1" applyAlignment="1">
      <alignment horizontal="right" wrapText="1"/>
    </xf>
    <xf numFmtId="169" fontId="3" fillId="0" borderId="2" xfId="108" applyNumberFormat="1" applyFont="1" applyFill="1" applyBorder="1" applyAlignment="1">
      <alignment horizontal="center" vertical="center" wrapText="1"/>
    </xf>
    <xf numFmtId="168" fontId="4" fillId="0" borderId="2" xfId="0" applyNumberFormat="1" applyFont="1" applyFill="1" applyBorder="1" applyAlignment="1">
      <alignment horizontal="center" vertical="center" wrapText="1"/>
    </xf>
    <xf numFmtId="0" fontId="1" fillId="0" borderId="0" xfId="110"/>
    <xf numFmtId="0" fontId="19" fillId="0" borderId="0" xfId="110" applyFont="1" applyAlignment="1">
      <alignment wrapText="1"/>
    </xf>
    <xf numFmtId="0" fontId="21" fillId="0" borderId="9" xfId="110" applyFont="1" applyBorder="1" applyAlignment="1">
      <alignment horizontal="center" vertical="center" wrapText="1"/>
    </xf>
    <xf numFmtId="0" fontId="19" fillId="5" borderId="9" xfId="110" applyFont="1" applyFill="1" applyBorder="1" applyAlignment="1">
      <alignment wrapText="1"/>
    </xf>
    <xf numFmtId="4" fontId="19" fillId="5" borderId="9" xfId="110" applyNumberFormat="1" applyFont="1" applyFill="1" applyBorder="1" applyAlignment="1">
      <alignment horizontal="right" wrapText="1"/>
    </xf>
    <xf numFmtId="0" fontId="19" fillId="5" borderId="9" xfId="110" applyFont="1" applyFill="1" applyBorder="1" applyAlignment="1">
      <alignment horizontal="right" wrapText="1"/>
    </xf>
    <xf numFmtId="0" fontId="1" fillId="0" borderId="0" xfId="109" applyFont="1" applyAlignment="1">
      <alignment vertical="center" wrapText="1"/>
    </xf>
    <xf numFmtId="0" fontId="1" fillId="0" borderId="2" xfId="109" applyFont="1" applyBorder="1" applyAlignment="1">
      <alignment vertical="center" wrapText="1"/>
    </xf>
    <xf numFmtId="0" fontId="2" fillId="0" borderId="2" xfId="109" applyBorder="1" applyAlignment="1">
      <alignment wrapText="1"/>
    </xf>
    <xf numFmtId="0" fontId="2" fillId="0" borderId="2" xfId="109" applyBorder="1"/>
    <xf numFmtId="0" fontId="1" fillId="0" borderId="2" xfId="110" applyBorder="1"/>
    <xf numFmtId="0" fontId="19" fillId="6" borderId="9" xfId="110" applyFont="1" applyFill="1" applyBorder="1" applyAlignment="1">
      <alignment wrapText="1"/>
    </xf>
    <xf numFmtId="4" fontId="19" fillId="6" borderId="9" xfId="110" applyNumberFormat="1" applyFont="1" applyFill="1" applyBorder="1" applyAlignment="1">
      <alignment horizontal="right" wrapText="1"/>
    </xf>
    <xf numFmtId="0" fontId="19" fillId="6" borderId="9" xfId="110" applyFont="1" applyFill="1" applyBorder="1" applyAlignment="1">
      <alignment horizontal="right" wrapText="1"/>
    </xf>
    <xf numFmtId="0" fontId="19" fillId="11" borderId="9" xfId="110" applyFont="1" applyFill="1" applyBorder="1" applyAlignment="1">
      <alignment wrapText="1"/>
    </xf>
    <xf numFmtId="4" fontId="19" fillId="11" borderId="9" xfId="110" applyNumberFormat="1" applyFont="1" applyFill="1" applyBorder="1" applyAlignment="1">
      <alignment horizontal="right" wrapText="1"/>
    </xf>
    <xf numFmtId="0" fontId="19" fillId="11" borderId="9" xfId="110" applyFont="1" applyFill="1" applyBorder="1" applyAlignment="1">
      <alignment horizontal="right" wrapText="1"/>
    </xf>
    <xf numFmtId="0" fontId="19" fillId="7" borderId="9" xfId="110" applyFont="1" applyFill="1" applyBorder="1" applyAlignment="1">
      <alignment wrapText="1"/>
    </xf>
    <xf numFmtId="4" fontId="19" fillId="7" borderId="9" xfId="110" applyNumberFormat="1" applyFont="1" applyFill="1" applyBorder="1" applyAlignment="1">
      <alignment horizontal="right" wrapText="1"/>
    </xf>
    <xf numFmtId="0" fontId="19" fillId="7" borderId="9" xfId="110" applyFont="1" applyFill="1" applyBorder="1" applyAlignment="1">
      <alignment horizontal="right" wrapText="1"/>
    </xf>
    <xf numFmtId="0" fontId="19" fillId="12" borderId="9" xfId="110" applyFont="1" applyFill="1" applyBorder="1" applyAlignment="1">
      <alignment wrapText="1"/>
    </xf>
    <xf numFmtId="4" fontId="19" fillId="12" borderId="9" xfId="110" applyNumberFormat="1" applyFont="1" applyFill="1" applyBorder="1" applyAlignment="1">
      <alignment horizontal="right" wrapText="1"/>
    </xf>
    <xf numFmtId="0" fontId="19" fillId="12" borderId="9" xfId="110" applyFont="1" applyFill="1" applyBorder="1" applyAlignment="1">
      <alignment horizontal="right" wrapText="1"/>
    </xf>
    <xf numFmtId="0" fontId="19" fillId="8" borderId="9" xfId="110" applyFont="1" applyFill="1" applyBorder="1" applyAlignment="1">
      <alignment wrapText="1"/>
    </xf>
    <xf numFmtId="4" fontId="19" fillId="8" borderId="9" xfId="110" applyNumberFormat="1" applyFont="1" applyFill="1" applyBorder="1" applyAlignment="1">
      <alignment horizontal="right" wrapText="1"/>
    </xf>
    <xf numFmtId="0" fontId="19" fillId="8" borderId="9" xfId="110" applyFont="1" applyFill="1" applyBorder="1" applyAlignment="1">
      <alignment horizontal="right" wrapText="1"/>
    </xf>
    <xf numFmtId="4" fontId="1" fillId="0" borderId="2" xfId="110" applyNumberFormat="1" applyBorder="1"/>
    <xf numFmtId="0" fontId="21" fillId="13" borderId="9" xfId="110" applyFont="1" applyFill="1" applyBorder="1" applyAlignment="1">
      <alignment horizontal="center" vertical="center" wrapText="1"/>
    </xf>
    <xf numFmtId="4" fontId="19" fillId="13" borderId="9" xfId="110" applyNumberFormat="1" applyFont="1" applyFill="1" applyBorder="1" applyAlignment="1">
      <alignment horizontal="right" wrapText="1"/>
    </xf>
    <xf numFmtId="0" fontId="19" fillId="13" borderId="9" xfId="110" applyFont="1" applyFill="1" applyBorder="1" applyAlignment="1">
      <alignment horizontal="right" wrapText="1"/>
    </xf>
    <xf numFmtId="0" fontId="1" fillId="13" borderId="0" xfId="110" applyFill="1"/>
    <xf numFmtId="9" fontId="1" fillId="0" borderId="0" xfId="107" applyFont="1"/>
    <xf numFmtId="0" fontId="19" fillId="0" borderId="9" xfId="110" applyFont="1" applyFill="1" applyBorder="1" applyAlignment="1">
      <alignment wrapText="1"/>
    </xf>
    <xf numFmtId="4" fontId="19" fillId="0" borderId="9" xfId="110" applyNumberFormat="1" applyFont="1" applyFill="1" applyBorder="1" applyAlignment="1">
      <alignment horizontal="right" wrapText="1"/>
    </xf>
    <xf numFmtId="0" fontId="19" fillId="0" borderId="9" xfId="110" applyFont="1" applyFill="1" applyBorder="1" applyAlignment="1">
      <alignment horizontal="right" wrapText="1"/>
    </xf>
    <xf numFmtId="166" fontId="4" fillId="0" borderId="1" xfId="0" applyNumberFormat="1" applyFont="1" applyFill="1" applyBorder="1" applyAlignment="1">
      <alignment horizontal="center" vertical="center" wrapText="1"/>
    </xf>
    <xf numFmtId="166" fontId="4" fillId="0" borderId="7" xfId="0" applyNumberFormat="1" applyFont="1" applyFill="1" applyBorder="1" applyAlignment="1">
      <alignment horizontal="center" vertical="center" wrapText="1"/>
    </xf>
    <xf numFmtId="166" fontId="4" fillId="0" borderId="8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6" fontId="4" fillId="0" borderId="7" xfId="0" applyNumberFormat="1" applyFont="1" applyBorder="1" applyAlignment="1">
      <alignment horizontal="center" vertical="center" wrapText="1"/>
    </xf>
    <xf numFmtId="166" fontId="4" fillId="0" borderId="8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justify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" fontId="4" fillId="0" borderId="8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4" fillId="0" borderId="8" xfId="0" applyFont="1" applyFill="1" applyBorder="1" applyAlignment="1">
      <alignment horizontal="justify" vertical="center" wrapText="1"/>
    </xf>
    <xf numFmtId="166" fontId="3" fillId="0" borderId="1" xfId="0" applyNumberFormat="1" applyFont="1" applyFill="1" applyBorder="1" applyAlignment="1">
      <alignment horizontal="justify" vertical="center" wrapText="1"/>
    </xf>
    <xf numFmtId="166" fontId="3" fillId="0" borderId="7" xfId="0" applyNumberFormat="1" applyFont="1" applyFill="1" applyBorder="1" applyAlignment="1">
      <alignment horizontal="justify" vertical="center" wrapText="1"/>
    </xf>
    <xf numFmtId="166" fontId="3" fillId="0" borderId="8" xfId="0" applyNumberFormat="1" applyFont="1" applyFill="1" applyBorder="1" applyAlignment="1">
      <alignment horizontal="justify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justify" vertical="center" wrapText="1"/>
    </xf>
    <xf numFmtId="166" fontId="4" fillId="0" borderId="7" xfId="0" applyNumberFormat="1" applyFont="1" applyFill="1" applyBorder="1" applyAlignment="1">
      <alignment horizontal="justify" vertical="center" wrapText="1"/>
    </xf>
    <xf numFmtId="166" fontId="4" fillId="0" borderId="8" xfId="0" applyNumberFormat="1" applyFont="1" applyFill="1" applyBorder="1" applyAlignment="1">
      <alignment horizontal="justify" vertical="center" wrapText="1"/>
    </xf>
    <xf numFmtId="0" fontId="20" fillId="0" borderId="0" xfId="109" applyFont="1" applyAlignment="1">
      <alignment wrapText="1"/>
    </xf>
    <xf numFmtId="0" fontId="19" fillId="0" borderId="0" xfId="109" applyFont="1" applyAlignment="1">
      <alignment horizontal="left" wrapText="1"/>
    </xf>
    <xf numFmtId="0" fontId="20" fillId="0" borderId="0" xfId="110" applyFont="1" applyAlignment="1">
      <alignment wrapText="1"/>
    </xf>
    <xf numFmtId="0" fontId="19" fillId="0" borderId="0" xfId="110" applyFont="1" applyAlignment="1">
      <alignment horizontal="left" wrapText="1"/>
    </xf>
    <xf numFmtId="3" fontId="4" fillId="3" borderId="2" xfId="0" applyNumberFormat="1" applyFont="1" applyFill="1" applyBorder="1" applyAlignment="1">
      <alignment horizontal="center" vertical="center" wrapText="1"/>
    </xf>
    <xf numFmtId="9" fontId="4" fillId="3" borderId="2" xfId="0" applyNumberFormat="1" applyFont="1" applyFill="1" applyBorder="1" applyAlignment="1">
      <alignment horizontal="center" vertical="center" wrapText="1"/>
    </xf>
  </cellXfs>
  <cellStyles count="11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3" xfId="110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821531</xdr:colOff>
      <xdr:row>0</xdr:row>
      <xdr:rowOff>23811</xdr:rowOff>
    </xdr:from>
    <xdr:to>
      <xdr:col>6</xdr:col>
      <xdr:colOff>1223714</xdr:colOff>
      <xdr:row>2</xdr:row>
      <xdr:rowOff>166687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625" y="23811"/>
          <a:ext cx="1809502" cy="535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"/>
  <sheetViews>
    <sheetView showGridLines="0" tabSelected="1" zoomScale="70" zoomScaleNormal="70" zoomScaleSheetLayoutView="51" workbookViewId="0">
      <pane ySplit="5" topLeftCell="A13" activePane="bottomLeft" state="frozen"/>
      <selection activeCell="C78" sqref="C78"/>
      <selection pane="bottomLeft" activeCell="A2" sqref="A2"/>
    </sheetView>
  </sheetViews>
  <sheetFormatPr baseColWidth="10" defaultRowHeight="15"/>
  <cols>
    <col min="1" max="1" width="23" style="9" customWidth="1"/>
    <col min="2" max="3" width="23" style="1" customWidth="1"/>
    <col min="4" max="5" width="26.75" style="1" customWidth="1"/>
    <col min="6" max="6" width="18.375" style="1" bestFit="1" customWidth="1"/>
    <col min="7" max="7" width="33.875" style="1" customWidth="1"/>
    <col min="8" max="8" width="22.125" style="1" customWidth="1"/>
    <col min="9" max="9" width="14.875" style="1" customWidth="1"/>
    <col min="10" max="11" width="17.25" style="1" customWidth="1"/>
    <col min="12" max="13" width="17.5" style="1" customWidth="1"/>
    <col min="14" max="14" width="25.125" style="63" customWidth="1"/>
    <col min="15" max="19" width="24.75" style="1" customWidth="1"/>
    <col min="20" max="24" width="25" style="1" customWidth="1"/>
    <col min="25" max="25" width="16.5" style="1" customWidth="1"/>
    <col min="26" max="26" width="21" style="1" customWidth="1"/>
    <col min="27" max="27" width="19.125" style="1" customWidth="1"/>
    <col min="28" max="28" width="18.25" style="1" customWidth="1"/>
    <col min="29" max="16384" width="11" style="1"/>
  </cols>
  <sheetData>
    <row r="1" spans="1:28" ht="15.75">
      <c r="A1" s="3" t="s">
        <v>18</v>
      </c>
      <c r="F1" s="157" t="s">
        <v>55</v>
      </c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Y1" s="150" t="s">
        <v>28</v>
      </c>
      <c r="Z1" s="150"/>
    </row>
    <row r="2" spans="1:28" ht="15" customHeight="1">
      <c r="A2" s="19">
        <v>44316</v>
      </c>
      <c r="B2" s="1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X2" s="45"/>
      <c r="Y2" s="150"/>
      <c r="Z2" s="150"/>
    </row>
    <row r="3" spans="1:28" ht="15.75"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X3" s="46"/>
      <c r="Y3" s="46"/>
      <c r="Z3" s="39"/>
    </row>
    <row r="4" spans="1:28" s="30" customFormat="1" ht="23.25" customHeight="1">
      <c r="A4" s="151" t="s">
        <v>10</v>
      </c>
      <c r="B4" s="152"/>
      <c r="C4" s="152"/>
      <c r="D4" s="152"/>
      <c r="E4" s="152"/>
      <c r="F4" s="151" t="s">
        <v>11</v>
      </c>
      <c r="G4" s="152"/>
      <c r="H4" s="152"/>
      <c r="I4" s="152"/>
      <c r="J4" s="152"/>
      <c r="K4" s="154" t="s">
        <v>29</v>
      </c>
      <c r="L4" s="154"/>
      <c r="M4" s="154"/>
      <c r="N4" s="154" t="s">
        <v>26</v>
      </c>
      <c r="O4" s="154"/>
      <c r="P4" s="154"/>
      <c r="Q4" s="154"/>
      <c r="R4" s="154"/>
      <c r="S4" s="154"/>
      <c r="T4" s="151" t="s">
        <v>20</v>
      </c>
      <c r="U4" s="152"/>
      <c r="V4" s="152"/>
      <c r="W4" s="152"/>
      <c r="X4" s="152"/>
      <c r="Y4" s="153" t="s">
        <v>21</v>
      </c>
      <c r="Z4" s="155" t="s">
        <v>56</v>
      </c>
      <c r="AA4" s="153" t="s">
        <v>27</v>
      </c>
      <c r="AB4" s="153"/>
    </row>
    <row r="5" spans="1:28" ht="42" customHeight="1">
      <c r="A5" s="40" t="s">
        <v>1</v>
      </c>
      <c r="B5" s="34" t="s">
        <v>6</v>
      </c>
      <c r="C5" s="34" t="s">
        <v>2</v>
      </c>
      <c r="D5" s="4" t="s">
        <v>7</v>
      </c>
      <c r="E5" s="33" t="s">
        <v>22</v>
      </c>
      <c r="F5" s="5" t="s">
        <v>16</v>
      </c>
      <c r="G5" s="5" t="s">
        <v>3</v>
      </c>
      <c r="H5" s="5" t="s">
        <v>17</v>
      </c>
      <c r="I5" s="17" t="s">
        <v>24</v>
      </c>
      <c r="J5" s="17" t="s">
        <v>25</v>
      </c>
      <c r="K5" s="5" t="s">
        <v>4</v>
      </c>
      <c r="L5" s="5" t="s">
        <v>5</v>
      </c>
      <c r="M5" s="17" t="s">
        <v>0</v>
      </c>
      <c r="N5" s="52" t="s">
        <v>9</v>
      </c>
      <c r="O5" s="5" t="s">
        <v>12</v>
      </c>
      <c r="P5" s="5" t="s">
        <v>8</v>
      </c>
      <c r="Q5" s="43" t="s">
        <v>70</v>
      </c>
      <c r="R5" s="5" t="s">
        <v>13</v>
      </c>
      <c r="S5" s="5" t="s">
        <v>23</v>
      </c>
      <c r="T5" s="43" t="s">
        <v>12</v>
      </c>
      <c r="U5" s="43" t="s">
        <v>8</v>
      </c>
      <c r="V5" s="43" t="s">
        <v>70</v>
      </c>
      <c r="W5" s="43" t="s">
        <v>13</v>
      </c>
      <c r="X5" s="51" t="s">
        <v>71</v>
      </c>
      <c r="Y5" s="153"/>
      <c r="Z5" s="156"/>
      <c r="AA5" s="5" t="s">
        <v>14</v>
      </c>
      <c r="AB5" s="5" t="s">
        <v>15</v>
      </c>
    </row>
    <row r="6" spans="1:28" s="8" customFormat="1" ht="344.25" customHeight="1">
      <c r="A6" s="37" t="s">
        <v>57</v>
      </c>
      <c r="B6" s="41" t="s">
        <v>59</v>
      </c>
      <c r="C6" s="42" t="s">
        <v>66</v>
      </c>
      <c r="D6" s="44" t="s">
        <v>30</v>
      </c>
      <c r="E6" s="35" t="s">
        <v>31</v>
      </c>
      <c r="F6" s="54">
        <v>20200680010157</v>
      </c>
      <c r="G6" s="55" t="s">
        <v>53</v>
      </c>
      <c r="H6" s="56" t="s">
        <v>78</v>
      </c>
      <c r="I6" s="57" t="s">
        <v>77</v>
      </c>
      <c r="J6" s="57" t="s">
        <v>74</v>
      </c>
      <c r="K6" s="36">
        <v>1000</v>
      </c>
      <c r="L6" s="182">
        <f>123+6</f>
        <v>129</v>
      </c>
      <c r="M6" s="2">
        <f t="shared" ref="M6:M16" si="0">IF(L6/K6&gt;100%,100%,L6/K6)</f>
        <v>0.129</v>
      </c>
      <c r="N6" s="53" t="s">
        <v>82</v>
      </c>
      <c r="O6" s="48">
        <v>410000000</v>
      </c>
      <c r="P6" s="49"/>
      <c r="Q6" s="49"/>
      <c r="R6" s="49"/>
      <c r="S6" s="47">
        <f t="shared" ref="S6:S16" si="1">SUM(O6:R6)</f>
        <v>410000000</v>
      </c>
      <c r="T6" s="48">
        <v>410000000</v>
      </c>
      <c r="U6" s="49"/>
      <c r="V6" s="49"/>
      <c r="W6" s="49"/>
      <c r="X6" s="47">
        <f>SUM(T6:W6)</f>
        <v>410000000</v>
      </c>
      <c r="Y6" s="20">
        <f t="shared" ref="Y6:Y16" si="2">IFERROR(X6/S6,"-")</f>
        <v>1</v>
      </c>
      <c r="Z6" s="49"/>
      <c r="AA6" s="6" t="s">
        <v>54</v>
      </c>
      <c r="AB6" s="7" t="s">
        <v>86</v>
      </c>
    </row>
    <row r="7" spans="1:28" s="8" customFormat="1" ht="160.5" customHeight="1">
      <c r="A7" s="37" t="s">
        <v>57</v>
      </c>
      <c r="B7" s="41" t="s">
        <v>59</v>
      </c>
      <c r="C7" s="42" t="s">
        <v>62</v>
      </c>
      <c r="D7" s="44" t="s">
        <v>32</v>
      </c>
      <c r="E7" s="35" t="s">
        <v>33</v>
      </c>
      <c r="F7" s="172">
        <v>20200680010074</v>
      </c>
      <c r="G7" s="169" t="s">
        <v>67</v>
      </c>
      <c r="H7" s="175" t="s">
        <v>79</v>
      </c>
      <c r="I7" s="144" t="s">
        <v>73</v>
      </c>
      <c r="J7" s="144" t="s">
        <v>74</v>
      </c>
      <c r="K7" s="36">
        <v>1</v>
      </c>
      <c r="L7" s="182">
        <v>1</v>
      </c>
      <c r="M7" s="2">
        <f t="shared" si="0"/>
        <v>1</v>
      </c>
      <c r="N7" s="147" t="s">
        <v>83</v>
      </c>
      <c r="O7" s="48">
        <v>584500000</v>
      </c>
      <c r="P7" s="49"/>
      <c r="Q7" s="49"/>
      <c r="R7" s="49"/>
      <c r="S7" s="47">
        <f>SUM(O7:R7)</f>
        <v>584500000</v>
      </c>
      <c r="T7" s="48">
        <v>568459117</v>
      </c>
      <c r="U7" s="49"/>
      <c r="V7" s="49"/>
      <c r="W7" s="49"/>
      <c r="X7" s="47">
        <f t="shared" ref="X7:X16" si="3">SUM(T7:W7)</f>
        <v>568459117</v>
      </c>
      <c r="Y7" s="20">
        <f t="shared" si="2"/>
        <v>0.97255623096663812</v>
      </c>
      <c r="Z7" s="108">
        <f>+'Recursos Gestionados'!C6</f>
        <v>283286606</v>
      </c>
      <c r="AA7" s="6" t="s">
        <v>54</v>
      </c>
      <c r="AB7" s="7" t="s">
        <v>86</v>
      </c>
    </row>
    <row r="8" spans="1:28" s="8" customFormat="1" ht="105.75" customHeight="1">
      <c r="A8" s="37" t="s">
        <v>57</v>
      </c>
      <c r="B8" s="41" t="s">
        <v>59</v>
      </c>
      <c r="C8" s="42" t="s">
        <v>62</v>
      </c>
      <c r="D8" s="44" t="s">
        <v>34</v>
      </c>
      <c r="E8" s="35" t="s">
        <v>35</v>
      </c>
      <c r="F8" s="173"/>
      <c r="G8" s="170"/>
      <c r="H8" s="176"/>
      <c r="I8" s="145"/>
      <c r="J8" s="145"/>
      <c r="K8" s="38">
        <v>0.25</v>
      </c>
      <c r="L8" s="183">
        <v>0</v>
      </c>
      <c r="M8" s="2">
        <f t="shared" si="0"/>
        <v>0</v>
      </c>
      <c r="N8" s="148"/>
      <c r="O8" s="48">
        <v>0</v>
      </c>
      <c r="P8" s="49"/>
      <c r="Q8" s="49"/>
      <c r="R8" s="49"/>
      <c r="S8" s="47">
        <f t="shared" si="1"/>
        <v>0</v>
      </c>
      <c r="T8" s="48">
        <v>0</v>
      </c>
      <c r="U8" s="49"/>
      <c r="V8" s="49"/>
      <c r="W8" s="49"/>
      <c r="X8" s="47">
        <f t="shared" si="3"/>
        <v>0</v>
      </c>
      <c r="Y8" s="20" t="str">
        <f t="shared" si="2"/>
        <v>-</v>
      </c>
      <c r="Z8" s="49"/>
      <c r="AA8" s="6" t="s">
        <v>54</v>
      </c>
      <c r="AB8" s="7" t="s">
        <v>86</v>
      </c>
    </row>
    <row r="9" spans="1:28" s="8" customFormat="1" ht="252" customHeight="1">
      <c r="A9" s="37" t="s">
        <v>57</v>
      </c>
      <c r="B9" s="41" t="s">
        <v>59</v>
      </c>
      <c r="C9" s="42" t="s">
        <v>62</v>
      </c>
      <c r="D9" s="44" t="s">
        <v>36</v>
      </c>
      <c r="E9" s="35" t="s">
        <v>37</v>
      </c>
      <c r="F9" s="173"/>
      <c r="G9" s="170"/>
      <c r="H9" s="176"/>
      <c r="I9" s="145"/>
      <c r="J9" s="145"/>
      <c r="K9" s="36">
        <v>1200</v>
      </c>
      <c r="L9" s="182">
        <v>356</v>
      </c>
      <c r="M9" s="2">
        <f t="shared" si="0"/>
        <v>0.29666666666666669</v>
      </c>
      <c r="N9" s="148"/>
      <c r="O9" s="48">
        <f>+('Gastos marzo'!M68-O7)/2</f>
        <v>152750000</v>
      </c>
      <c r="P9" s="49"/>
      <c r="Q9" s="49"/>
      <c r="R9" s="49"/>
      <c r="S9" s="47">
        <f t="shared" si="1"/>
        <v>152750000</v>
      </c>
      <c r="T9" s="107">
        <f>+('Gastos abril'!P69-T7)/2</f>
        <v>74790737.5</v>
      </c>
      <c r="U9" s="49"/>
      <c r="V9" s="49"/>
      <c r="W9" s="49"/>
      <c r="X9" s="47">
        <f t="shared" si="3"/>
        <v>74790737.5</v>
      </c>
      <c r="Y9" s="20">
        <f t="shared" si="2"/>
        <v>0.48962839607201308</v>
      </c>
      <c r="Z9" s="49"/>
      <c r="AA9" s="6" t="s">
        <v>54</v>
      </c>
      <c r="AB9" s="7" t="s">
        <v>86</v>
      </c>
    </row>
    <row r="10" spans="1:28" s="8" customFormat="1" ht="219" customHeight="1">
      <c r="A10" s="37" t="s">
        <v>57</v>
      </c>
      <c r="B10" s="41" t="s">
        <v>59</v>
      </c>
      <c r="C10" s="42" t="s">
        <v>62</v>
      </c>
      <c r="D10" s="44" t="s">
        <v>38</v>
      </c>
      <c r="E10" s="35" t="s">
        <v>39</v>
      </c>
      <c r="F10" s="174"/>
      <c r="G10" s="171"/>
      <c r="H10" s="177"/>
      <c r="I10" s="146"/>
      <c r="J10" s="146"/>
      <c r="K10" s="36">
        <v>500</v>
      </c>
      <c r="L10" s="182">
        <v>58</v>
      </c>
      <c r="M10" s="2">
        <f t="shared" si="0"/>
        <v>0.11600000000000001</v>
      </c>
      <c r="N10" s="149"/>
      <c r="O10" s="48">
        <v>152750000</v>
      </c>
      <c r="P10" s="49"/>
      <c r="Q10" s="49"/>
      <c r="R10" s="49"/>
      <c r="S10" s="47">
        <f t="shared" si="1"/>
        <v>152750000</v>
      </c>
      <c r="T10" s="48">
        <v>74790737.5</v>
      </c>
      <c r="U10" s="49"/>
      <c r="V10" s="49"/>
      <c r="W10" s="49"/>
      <c r="X10" s="47">
        <f t="shared" si="3"/>
        <v>74790737.5</v>
      </c>
      <c r="Y10" s="20">
        <f t="shared" si="2"/>
        <v>0.48962839607201308</v>
      </c>
      <c r="Z10" s="49"/>
      <c r="AA10" s="6" t="s">
        <v>54</v>
      </c>
      <c r="AB10" s="7" t="s">
        <v>86</v>
      </c>
    </row>
    <row r="11" spans="1:28" s="8" customFormat="1" ht="240" customHeight="1">
      <c r="A11" s="37" t="s">
        <v>57</v>
      </c>
      <c r="B11" s="41" t="s">
        <v>59</v>
      </c>
      <c r="C11" s="42" t="s">
        <v>63</v>
      </c>
      <c r="D11" s="44" t="s">
        <v>40</v>
      </c>
      <c r="E11" s="35" t="s">
        <v>41</v>
      </c>
      <c r="F11" s="172">
        <v>20200680010084</v>
      </c>
      <c r="G11" s="160" t="s">
        <v>68</v>
      </c>
      <c r="H11" s="175" t="s">
        <v>80</v>
      </c>
      <c r="I11" s="144" t="s">
        <v>72</v>
      </c>
      <c r="J11" s="144" t="s">
        <v>74</v>
      </c>
      <c r="K11" s="36">
        <v>600</v>
      </c>
      <c r="L11" s="182">
        <v>29</v>
      </c>
      <c r="M11" s="2">
        <f t="shared" si="0"/>
        <v>4.8333333333333332E-2</v>
      </c>
      <c r="N11" s="147" t="s">
        <v>84</v>
      </c>
      <c r="O11" s="48">
        <v>0</v>
      </c>
      <c r="P11" s="49"/>
      <c r="Q11" s="49"/>
      <c r="R11" s="49"/>
      <c r="S11" s="47">
        <f t="shared" si="1"/>
        <v>0</v>
      </c>
      <c r="T11" s="48">
        <v>0</v>
      </c>
      <c r="U11" s="49"/>
      <c r="V11" s="49"/>
      <c r="W11" s="49"/>
      <c r="X11" s="47">
        <f t="shared" si="3"/>
        <v>0</v>
      </c>
      <c r="Y11" s="20" t="str">
        <f t="shared" si="2"/>
        <v>-</v>
      </c>
      <c r="Z11" s="49"/>
      <c r="AA11" s="6" t="s">
        <v>54</v>
      </c>
      <c r="AB11" s="7" t="s">
        <v>86</v>
      </c>
    </row>
    <row r="12" spans="1:28" s="8" customFormat="1" ht="170.25" customHeight="1">
      <c r="A12" s="37" t="s">
        <v>57</v>
      </c>
      <c r="B12" s="41" t="s">
        <v>59</v>
      </c>
      <c r="C12" s="42" t="s">
        <v>63</v>
      </c>
      <c r="D12" s="44" t="s">
        <v>42</v>
      </c>
      <c r="E12" s="35" t="s">
        <v>43</v>
      </c>
      <c r="F12" s="174"/>
      <c r="G12" s="162"/>
      <c r="H12" s="177"/>
      <c r="I12" s="146"/>
      <c r="J12" s="146"/>
      <c r="K12" s="36">
        <v>1600</v>
      </c>
      <c r="L12" s="182">
        <f>455-29</f>
        <v>426</v>
      </c>
      <c r="M12" s="2">
        <f t="shared" si="0"/>
        <v>0.26624999999999999</v>
      </c>
      <c r="N12" s="149"/>
      <c r="O12" s="48">
        <v>10250000</v>
      </c>
      <c r="P12" s="49"/>
      <c r="Q12" s="49"/>
      <c r="R12" s="49"/>
      <c r="S12" s="47">
        <f t="shared" si="1"/>
        <v>10250000</v>
      </c>
      <c r="T12" s="48">
        <v>0</v>
      </c>
      <c r="U12" s="49"/>
      <c r="V12" s="49"/>
      <c r="W12" s="49"/>
      <c r="X12" s="47">
        <f t="shared" si="3"/>
        <v>0</v>
      </c>
      <c r="Y12" s="20">
        <f t="shared" si="2"/>
        <v>0</v>
      </c>
      <c r="Z12" s="49"/>
      <c r="AA12" s="6" t="s">
        <v>54</v>
      </c>
      <c r="AB12" s="7" t="s">
        <v>86</v>
      </c>
    </row>
    <row r="13" spans="1:28" s="8" customFormat="1" ht="174.75" customHeight="1">
      <c r="A13" s="37" t="s">
        <v>57</v>
      </c>
      <c r="B13" s="41" t="s">
        <v>60</v>
      </c>
      <c r="C13" s="42" t="s">
        <v>64</v>
      </c>
      <c r="D13" s="44" t="s">
        <v>44</v>
      </c>
      <c r="E13" s="35" t="s">
        <v>45</v>
      </c>
      <c r="F13" s="163">
        <v>20200680010061</v>
      </c>
      <c r="G13" s="160" t="s">
        <v>52</v>
      </c>
      <c r="H13" s="166" t="s">
        <v>81</v>
      </c>
      <c r="I13" s="144" t="s">
        <v>75</v>
      </c>
      <c r="J13" s="144" t="s">
        <v>74</v>
      </c>
      <c r="K13" s="36">
        <v>1200</v>
      </c>
      <c r="L13" s="182">
        <v>1056</v>
      </c>
      <c r="M13" s="2">
        <f t="shared" si="0"/>
        <v>0.88</v>
      </c>
      <c r="N13" s="147" t="s">
        <v>84</v>
      </c>
      <c r="O13" s="48">
        <f>155000000/3</f>
        <v>51666666.666666664</v>
      </c>
      <c r="P13" s="49"/>
      <c r="Q13" s="49"/>
      <c r="R13" s="49"/>
      <c r="S13" s="47">
        <f t="shared" si="1"/>
        <v>51666666.666666664</v>
      </c>
      <c r="T13" s="48">
        <f>150300000/3</f>
        <v>50100000</v>
      </c>
      <c r="U13" s="49"/>
      <c r="V13" s="49"/>
      <c r="W13" s="49"/>
      <c r="X13" s="47">
        <f t="shared" si="3"/>
        <v>50100000</v>
      </c>
      <c r="Y13" s="20">
        <f t="shared" si="2"/>
        <v>0.96967741935483875</v>
      </c>
      <c r="Z13" s="49"/>
      <c r="AA13" s="6" t="s">
        <v>54</v>
      </c>
      <c r="AB13" s="7" t="s">
        <v>86</v>
      </c>
    </row>
    <row r="14" spans="1:28" s="8" customFormat="1" ht="153" customHeight="1">
      <c r="A14" s="37" t="s">
        <v>57</v>
      </c>
      <c r="B14" s="41" t="s">
        <v>60</v>
      </c>
      <c r="C14" s="42" t="s">
        <v>64</v>
      </c>
      <c r="D14" s="44" t="s">
        <v>46</v>
      </c>
      <c r="E14" s="35" t="s">
        <v>47</v>
      </c>
      <c r="F14" s="164"/>
      <c r="G14" s="161"/>
      <c r="H14" s="167"/>
      <c r="I14" s="145"/>
      <c r="J14" s="145"/>
      <c r="K14" s="36">
        <v>700</v>
      </c>
      <c r="L14" s="182">
        <v>611</v>
      </c>
      <c r="M14" s="2">
        <f t="shared" si="0"/>
        <v>0.87285714285714289</v>
      </c>
      <c r="N14" s="148"/>
      <c r="O14" s="48">
        <v>51666666.666666664</v>
      </c>
      <c r="P14" s="49"/>
      <c r="Q14" s="49"/>
      <c r="R14" s="49"/>
      <c r="S14" s="47">
        <f t="shared" si="1"/>
        <v>51666666.666666664</v>
      </c>
      <c r="T14" s="48">
        <v>50100000</v>
      </c>
      <c r="U14" s="49"/>
      <c r="V14" s="49"/>
      <c r="W14" s="49"/>
      <c r="X14" s="47">
        <f t="shared" si="3"/>
        <v>50100000</v>
      </c>
      <c r="Y14" s="20">
        <f t="shared" si="2"/>
        <v>0.96967741935483875</v>
      </c>
      <c r="Z14" s="49"/>
      <c r="AA14" s="6" t="s">
        <v>54</v>
      </c>
      <c r="AB14" s="7" t="s">
        <v>86</v>
      </c>
    </row>
    <row r="15" spans="1:28" s="8" customFormat="1" ht="161.25" customHeight="1">
      <c r="A15" s="37" t="s">
        <v>57</v>
      </c>
      <c r="B15" s="41" t="s">
        <v>60</v>
      </c>
      <c r="C15" s="42" t="s">
        <v>64</v>
      </c>
      <c r="D15" s="44" t="s">
        <v>48</v>
      </c>
      <c r="E15" s="35" t="s">
        <v>49</v>
      </c>
      <c r="F15" s="165"/>
      <c r="G15" s="162"/>
      <c r="H15" s="168"/>
      <c r="I15" s="146"/>
      <c r="J15" s="146"/>
      <c r="K15" s="36">
        <v>370</v>
      </c>
      <c r="L15" s="182">
        <v>160</v>
      </c>
      <c r="M15" s="2">
        <f t="shared" si="0"/>
        <v>0.43243243243243246</v>
      </c>
      <c r="N15" s="149"/>
      <c r="O15" s="48">
        <v>51666666.666666664</v>
      </c>
      <c r="P15" s="49"/>
      <c r="Q15" s="49"/>
      <c r="R15" s="49"/>
      <c r="S15" s="47">
        <f t="shared" si="1"/>
        <v>51666666.666666664</v>
      </c>
      <c r="T15" s="48">
        <v>50100000</v>
      </c>
      <c r="U15" s="49"/>
      <c r="V15" s="49"/>
      <c r="W15" s="49"/>
      <c r="X15" s="47">
        <f t="shared" si="3"/>
        <v>50100000</v>
      </c>
      <c r="Y15" s="20">
        <f t="shared" si="2"/>
        <v>0.96967741935483875</v>
      </c>
      <c r="Z15" s="49"/>
      <c r="AA15" s="6" t="s">
        <v>54</v>
      </c>
      <c r="AB15" s="7" t="s">
        <v>86</v>
      </c>
    </row>
    <row r="16" spans="1:28" s="8" customFormat="1" ht="127.5" customHeight="1">
      <c r="A16" s="37" t="s">
        <v>58</v>
      </c>
      <c r="B16" s="41" t="s">
        <v>61</v>
      </c>
      <c r="C16" s="42" t="s">
        <v>65</v>
      </c>
      <c r="D16" s="44" t="s">
        <v>50</v>
      </c>
      <c r="E16" s="35" t="s">
        <v>51</v>
      </c>
      <c r="F16" s="58" t="s">
        <v>76</v>
      </c>
      <c r="G16" s="42" t="s">
        <v>69</v>
      </c>
      <c r="H16" s="59" t="s">
        <v>76</v>
      </c>
      <c r="I16" s="57" t="s">
        <v>76</v>
      </c>
      <c r="J16" s="57" t="s">
        <v>76</v>
      </c>
      <c r="K16" s="38">
        <v>1</v>
      </c>
      <c r="L16" s="183">
        <v>1</v>
      </c>
      <c r="M16" s="2">
        <f t="shared" si="0"/>
        <v>1</v>
      </c>
      <c r="N16" s="53" t="s">
        <v>85</v>
      </c>
      <c r="O16" s="48">
        <f>+'Gastos abril'!M9</f>
        <v>2544050000</v>
      </c>
      <c r="P16" s="49"/>
      <c r="Q16" s="49"/>
      <c r="R16" s="49"/>
      <c r="S16" s="47">
        <f t="shared" si="1"/>
        <v>2544050000</v>
      </c>
      <c r="T16" s="48">
        <f>+'Gastos abril'!U9</f>
        <v>1175772057</v>
      </c>
      <c r="U16" s="49"/>
      <c r="V16" s="49"/>
      <c r="W16" s="49"/>
      <c r="X16" s="47">
        <f t="shared" si="3"/>
        <v>1175772057</v>
      </c>
      <c r="Y16" s="20">
        <f t="shared" si="2"/>
        <v>0.46216546726675972</v>
      </c>
      <c r="Z16" s="49"/>
      <c r="AA16" s="6" t="s">
        <v>54</v>
      </c>
      <c r="AB16" s="7" t="s">
        <v>86</v>
      </c>
    </row>
    <row r="17" spans="1:28" ht="27.75" customHeight="1">
      <c r="A17" s="23"/>
      <c r="B17" s="24"/>
      <c r="C17" s="24"/>
      <c r="D17" s="24"/>
      <c r="E17" s="29"/>
      <c r="F17" s="24"/>
      <c r="G17" s="24"/>
      <c r="H17" s="32"/>
      <c r="I17" s="24"/>
      <c r="J17" s="24"/>
      <c r="K17" s="25"/>
      <c r="L17" s="31" t="s">
        <v>19</v>
      </c>
      <c r="M17" s="21">
        <f>AVERAGE(M6:M16)</f>
        <v>0.45832177957177955</v>
      </c>
      <c r="N17" s="60"/>
      <c r="O17" s="50">
        <f t="shared" ref="O17" si="4">SUM(O6:O16)</f>
        <v>4009300000</v>
      </c>
      <c r="P17" s="50">
        <f t="shared" ref="P17" si="5">SUM(P6:P16)</f>
        <v>0</v>
      </c>
      <c r="Q17" s="50">
        <f>SUM(Q6:Q16)</f>
        <v>0</v>
      </c>
      <c r="R17" s="50">
        <f>SUM(R6:R16)</f>
        <v>0</v>
      </c>
      <c r="S17" s="22">
        <f>SUM(S6:S16)</f>
        <v>4009300000</v>
      </c>
      <c r="T17" s="50">
        <f t="shared" ref="T17:W17" si="6">SUM(T6:T16)</f>
        <v>2454112649</v>
      </c>
      <c r="U17" s="50">
        <f t="shared" si="6"/>
        <v>0</v>
      </c>
      <c r="V17" s="50">
        <f t="shared" si="6"/>
        <v>0</v>
      </c>
      <c r="W17" s="50">
        <f t="shared" si="6"/>
        <v>0</v>
      </c>
      <c r="X17" s="22">
        <f>SUM(X6:X16)</f>
        <v>2454112649</v>
      </c>
      <c r="Y17" s="26">
        <f>IFERROR(X17/S17,"-")</f>
        <v>0.61210501808295714</v>
      </c>
      <c r="Z17" s="22">
        <f>SUM(Z6:Z16)</f>
        <v>283286606</v>
      </c>
      <c r="AA17" s="27"/>
      <c r="AB17" s="28"/>
    </row>
    <row r="18" spans="1:28" s="11" customFormat="1">
      <c r="A18" s="12"/>
      <c r="B18" s="13"/>
      <c r="C18" s="13"/>
      <c r="D18" s="13"/>
      <c r="E18" s="13"/>
      <c r="G18" s="14"/>
      <c r="H18" s="14"/>
      <c r="I18" s="14"/>
      <c r="J18" s="14"/>
      <c r="K18" s="14"/>
      <c r="L18" s="15"/>
      <c r="M18" s="15"/>
      <c r="N18" s="61"/>
    </row>
    <row r="19" spans="1:28" s="11" customFormat="1">
      <c r="A19" s="12"/>
      <c r="B19" s="13"/>
      <c r="C19" s="13"/>
      <c r="D19" s="13"/>
      <c r="E19" s="13"/>
      <c r="G19" s="14"/>
      <c r="H19" s="14"/>
      <c r="I19" s="14"/>
      <c r="J19" s="14"/>
      <c r="K19" s="14"/>
      <c r="L19" s="15"/>
      <c r="M19" s="15"/>
      <c r="N19" s="61"/>
    </row>
    <row r="20" spans="1:28" s="11" customFormat="1">
      <c r="A20" s="12"/>
      <c r="B20" s="13"/>
      <c r="C20" s="13"/>
      <c r="D20" s="13"/>
      <c r="G20" s="14"/>
      <c r="H20" s="14"/>
      <c r="I20" s="14"/>
      <c r="J20" s="14"/>
      <c r="K20" s="14"/>
      <c r="L20" s="15"/>
      <c r="M20" s="15"/>
      <c r="N20" s="61"/>
    </row>
    <row r="21" spans="1:28" s="11" customFormat="1">
      <c r="A21" s="12"/>
      <c r="B21" s="13"/>
      <c r="C21" s="13"/>
      <c r="D21" s="13"/>
      <c r="G21" s="14"/>
      <c r="H21" s="14"/>
      <c r="I21" s="14"/>
      <c r="J21" s="14"/>
      <c r="K21" s="14"/>
      <c r="L21" s="15"/>
      <c r="M21" s="15"/>
      <c r="N21" s="61"/>
    </row>
    <row r="22" spans="1:28" s="11" customFormat="1">
      <c r="A22" s="12"/>
      <c r="B22" s="13"/>
      <c r="C22" s="13"/>
      <c r="D22" s="13"/>
      <c r="G22" s="14"/>
      <c r="H22" s="14"/>
      <c r="I22" s="14"/>
      <c r="J22" s="14"/>
      <c r="K22" s="14"/>
      <c r="L22" s="15"/>
      <c r="M22" s="15"/>
      <c r="N22" s="61"/>
    </row>
    <row r="23" spans="1:28" s="11" customFormat="1">
      <c r="A23" s="12"/>
      <c r="B23" s="13"/>
      <c r="C23" s="13"/>
      <c r="D23" s="13"/>
      <c r="G23" s="14"/>
      <c r="H23" s="14"/>
      <c r="I23" s="14"/>
      <c r="J23" s="14"/>
      <c r="K23" s="14"/>
      <c r="L23" s="15"/>
      <c r="M23" s="15"/>
      <c r="N23" s="61"/>
    </row>
    <row r="24" spans="1:28" s="11" customFormat="1">
      <c r="A24" s="12"/>
      <c r="B24" s="13"/>
      <c r="C24" s="13"/>
      <c r="D24" s="13"/>
      <c r="E24" s="13"/>
      <c r="G24" s="14"/>
      <c r="H24" s="14"/>
      <c r="I24" s="14"/>
      <c r="J24" s="14"/>
      <c r="K24" s="14"/>
      <c r="L24" s="15"/>
      <c r="M24" s="15"/>
      <c r="N24" s="61"/>
    </row>
    <row r="25" spans="1:28" s="11" customFormat="1">
      <c r="A25" s="10"/>
      <c r="N25" s="62"/>
    </row>
    <row r="26" spans="1:28" s="11" customFormat="1">
      <c r="A26" s="10"/>
      <c r="N26" s="62"/>
    </row>
    <row r="27" spans="1:28" s="11" customFormat="1">
      <c r="A27" s="10"/>
      <c r="N27" s="62"/>
    </row>
    <row r="28" spans="1:28" s="11" customFormat="1">
      <c r="A28" s="12"/>
      <c r="B28" s="13"/>
      <c r="C28" s="13"/>
      <c r="D28" s="13"/>
      <c r="E28" s="13"/>
      <c r="G28" s="14"/>
      <c r="H28" s="14"/>
      <c r="I28" s="14"/>
      <c r="J28" s="14"/>
      <c r="K28" s="14"/>
      <c r="L28" s="16"/>
      <c r="M28" s="16"/>
      <c r="N28" s="61"/>
    </row>
    <row r="29" spans="1:28" s="11" customFormat="1">
      <c r="A29" s="10"/>
      <c r="N29" s="62"/>
    </row>
    <row r="30" spans="1:28" s="11" customFormat="1">
      <c r="A30" s="10"/>
      <c r="N30" s="62"/>
    </row>
    <row r="31" spans="1:28" s="11" customFormat="1">
      <c r="A31" s="10"/>
      <c r="N31" s="62"/>
    </row>
  </sheetData>
  <mergeCells count="28">
    <mergeCell ref="A4:E4"/>
    <mergeCell ref="N4:S4"/>
    <mergeCell ref="F1:Q3"/>
    <mergeCell ref="G13:G15"/>
    <mergeCell ref="F13:F15"/>
    <mergeCell ref="H13:H15"/>
    <mergeCell ref="G7:G10"/>
    <mergeCell ref="F7:F10"/>
    <mergeCell ref="H7:H10"/>
    <mergeCell ref="G11:G12"/>
    <mergeCell ref="F11:F12"/>
    <mergeCell ref="I11:I12"/>
    <mergeCell ref="J11:J12"/>
    <mergeCell ref="H11:H12"/>
    <mergeCell ref="I7:I10"/>
    <mergeCell ref="J7:J10"/>
    <mergeCell ref="Y1:Z2"/>
    <mergeCell ref="T4:X4"/>
    <mergeCell ref="Y4:Y5"/>
    <mergeCell ref="AA4:AB4"/>
    <mergeCell ref="F4:J4"/>
    <mergeCell ref="K4:M4"/>
    <mergeCell ref="Z4:Z5"/>
    <mergeCell ref="I13:I15"/>
    <mergeCell ref="J13:J15"/>
    <mergeCell ref="N7:N10"/>
    <mergeCell ref="N11:N12"/>
    <mergeCell ref="N13:N15"/>
  </mergeCells>
  <conditionalFormatting sqref="M6:M16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25" right="0.25" top="0.75" bottom="0.75" header="0.3" footer="0.3"/>
  <pageSetup paperSize="14" scale="3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J32" sqref="J32"/>
    </sheetView>
  </sheetViews>
  <sheetFormatPr baseColWidth="10" defaultRowHeight="14.25"/>
  <sheetData>
    <row r="1" spans="1:3">
      <c r="A1" t="s">
        <v>312</v>
      </c>
    </row>
    <row r="3" spans="1:3">
      <c r="A3" t="s">
        <v>315</v>
      </c>
      <c r="B3" t="s">
        <v>316</v>
      </c>
      <c r="C3" t="s">
        <v>317</v>
      </c>
    </row>
    <row r="4" spans="1:3">
      <c r="A4" t="s">
        <v>308</v>
      </c>
      <c r="B4" t="s">
        <v>313</v>
      </c>
      <c r="C4">
        <v>143929466</v>
      </c>
    </row>
    <row r="5" spans="1:3">
      <c r="A5" t="s">
        <v>308</v>
      </c>
      <c r="B5" t="s">
        <v>314</v>
      </c>
      <c r="C5">
        <v>139357140</v>
      </c>
    </row>
    <row r="6" spans="1:3">
      <c r="A6" t="s">
        <v>318</v>
      </c>
      <c r="C6">
        <f>+C4+C5</f>
        <v>283286606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33" sqref="A33"/>
    </sheetView>
  </sheetViews>
  <sheetFormatPr baseColWidth="10" defaultRowHeight="14.25"/>
  <cols>
    <col min="1" max="1" width="38.75" customWidth="1"/>
    <col min="2" max="2" width="15.75" bestFit="1" customWidth="1"/>
    <col min="3" max="3" width="14.375" bestFit="1" customWidth="1"/>
    <col min="5" max="5" width="0.75" customWidth="1"/>
  </cols>
  <sheetData>
    <row r="1" spans="1:4" ht="25.5">
      <c r="A1" s="64" t="s">
        <v>87</v>
      </c>
      <c r="B1" s="64" t="s">
        <v>88</v>
      </c>
      <c r="C1" s="64" t="s">
        <v>89</v>
      </c>
      <c r="D1" s="64" t="s">
        <v>90</v>
      </c>
    </row>
    <row r="2" spans="1:4">
      <c r="A2" s="65" t="s">
        <v>91</v>
      </c>
      <c r="B2" s="77">
        <v>4000000000</v>
      </c>
      <c r="C2" s="77">
        <v>999999999</v>
      </c>
      <c r="D2" s="66">
        <f>+C2/B2</f>
        <v>0.24999999975000001</v>
      </c>
    </row>
    <row r="3" spans="1:4">
      <c r="A3" s="65" t="s">
        <v>92</v>
      </c>
      <c r="B3" s="77">
        <v>9300000</v>
      </c>
      <c r="C3" s="77">
        <v>8610173.7300000004</v>
      </c>
      <c r="D3" s="66">
        <f t="shared" ref="D3:D4" si="0">+C3/B3</f>
        <v>0.92582513225806451</v>
      </c>
    </row>
    <row r="4" spans="1:4">
      <c r="A4" s="67" t="s">
        <v>93</v>
      </c>
      <c r="B4" s="98">
        <f>+SUM(B2:B3)</f>
        <v>4009300000</v>
      </c>
      <c r="C4" s="98">
        <f>+SUM(C2:C3)</f>
        <v>1008610172.73</v>
      </c>
      <c r="D4" s="99">
        <f t="shared" si="0"/>
        <v>0.25156764839997009</v>
      </c>
    </row>
    <row r="5" spans="1:4" ht="5.25" customHeight="1">
      <c r="A5" s="68"/>
      <c r="B5" s="69"/>
      <c r="C5" s="69"/>
      <c r="D5" s="70"/>
    </row>
    <row r="6" spans="1:4" ht="25.5">
      <c r="A6" s="64" t="s">
        <v>87</v>
      </c>
      <c r="B6" s="64" t="s">
        <v>88</v>
      </c>
      <c r="C6" s="64" t="s">
        <v>94</v>
      </c>
      <c r="D6" s="64" t="s">
        <v>90</v>
      </c>
    </row>
    <row r="7" spans="1:4">
      <c r="A7" s="71" t="s">
        <v>95</v>
      </c>
      <c r="B7" s="72">
        <v>1371476019</v>
      </c>
      <c r="C7" s="72">
        <v>265155083</v>
      </c>
      <c r="D7" s="66">
        <f>+C7/B7</f>
        <v>0.19333555915424286</v>
      </c>
    </row>
    <row r="8" spans="1:4">
      <c r="A8" s="71" t="s">
        <v>96</v>
      </c>
      <c r="B8" s="72">
        <v>1117252923</v>
      </c>
      <c r="C8" s="72">
        <v>744831132</v>
      </c>
      <c r="D8" s="66">
        <f t="shared" ref="D8:D9" si="1">+C8/B8</f>
        <v>0.66666295219887284</v>
      </c>
    </row>
    <row r="9" spans="1:4">
      <c r="A9" s="71" t="s">
        <v>97</v>
      </c>
      <c r="B9" s="72">
        <v>40000000</v>
      </c>
      <c r="C9" s="72">
        <v>0</v>
      </c>
      <c r="D9" s="66">
        <f t="shared" si="1"/>
        <v>0</v>
      </c>
    </row>
    <row r="10" spans="1:4" ht="25.5">
      <c r="A10" s="71" t="s">
        <v>241</v>
      </c>
      <c r="B10" s="72">
        <v>15321058</v>
      </c>
      <c r="C10" s="72">
        <v>15321058</v>
      </c>
      <c r="D10" s="66">
        <f>+C10/B10</f>
        <v>1</v>
      </c>
    </row>
    <row r="11" spans="1:4">
      <c r="A11" s="75" t="s">
        <v>99</v>
      </c>
      <c r="B11" s="94">
        <f>+SUM(B7:B10)</f>
        <v>2544050000</v>
      </c>
      <c r="C11" s="94">
        <f>+SUM(C7:C10)</f>
        <v>1025307273</v>
      </c>
      <c r="D11" s="99">
        <f>+C11/B11</f>
        <v>0.40302166742005857</v>
      </c>
    </row>
    <row r="12" spans="1:4" ht="6" customHeight="1">
      <c r="A12" s="73"/>
      <c r="B12" s="74"/>
      <c r="C12" s="74"/>
      <c r="D12" s="74"/>
    </row>
    <row r="13" spans="1:4" ht="25.5">
      <c r="A13" s="64" t="s">
        <v>87</v>
      </c>
      <c r="B13" s="64" t="s">
        <v>88</v>
      </c>
      <c r="C13" s="64" t="s">
        <v>94</v>
      </c>
      <c r="D13" s="64" t="s">
        <v>90</v>
      </c>
    </row>
    <row r="14" spans="1:4" ht="38.25">
      <c r="A14" s="71" t="s">
        <v>100</v>
      </c>
      <c r="B14" s="72">
        <v>81690883</v>
      </c>
      <c r="C14" s="72">
        <v>54144188</v>
      </c>
      <c r="D14" s="66">
        <f>+C14/B14</f>
        <v>0.66279352127947988</v>
      </c>
    </row>
    <row r="15" spans="1:4" ht="25.5">
      <c r="A15" s="71" t="s">
        <v>101</v>
      </c>
      <c r="B15" s="72">
        <v>406500000</v>
      </c>
      <c r="C15" s="72">
        <v>403205000</v>
      </c>
      <c r="D15" s="66">
        <f t="shared" ref="D15" si="2">+C15/B15</f>
        <v>0.99189421894218943</v>
      </c>
    </row>
    <row r="16" spans="1:4">
      <c r="A16" s="71" t="s">
        <v>102</v>
      </c>
      <c r="B16" s="72">
        <v>977059117</v>
      </c>
      <c r="C16" s="72">
        <v>847009117</v>
      </c>
      <c r="D16" s="66">
        <f>+C16/B16</f>
        <v>0.86689648790207241</v>
      </c>
    </row>
    <row r="17" spans="1:4">
      <c r="A17" s="75" t="s">
        <v>103</v>
      </c>
      <c r="B17" s="94">
        <f>+SUM(B14:B16)</f>
        <v>1465250000</v>
      </c>
      <c r="C17" s="94">
        <f>+SUM(C14:C16)</f>
        <v>1304358305</v>
      </c>
      <c r="D17" s="99">
        <f>+C17/B17</f>
        <v>0.89019505545128819</v>
      </c>
    </row>
    <row r="18" spans="1:4" ht="9.75" customHeight="1">
      <c r="A18" s="70"/>
      <c r="B18" s="70"/>
      <c r="C18" s="70"/>
      <c r="D18" s="100"/>
    </row>
    <row r="19" spans="1:4">
      <c r="A19" s="75" t="s">
        <v>104</v>
      </c>
      <c r="B19" s="76">
        <f>+B11+B17</f>
        <v>4009300000</v>
      </c>
      <c r="C19" s="76">
        <f>+C11+C17</f>
        <v>2329665578</v>
      </c>
      <c r="D19" s="99">
        <f>+C19/B19</f>
        <v>0.58106541740453443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workbookViewId="0">
      <selection activeCell="W14" activeCellId="3" sqref="H9 W9 H14 W14"/>
    </sheetView>
  </sheetViews>
  <sheetFormatPr baseColWidth="10" defaultRowHeight="15"/>
  <cols>
    <col min="1" max="1" width="16.5" style="78" bestFit="1" customWidth="1"/>
    <col min="2" max="2" width="40" style="78" bestFit="1" customWidth="1"/>
    <col min="3" max="3" width="14.5" style="78" hidden="1" customWidth="1"/>
    <col min="4" max="4" width="7.625" style="78" hidden="1" customWidth="1"/>
    <col min="5" max="5" width="9.75" style="78" hidden="1" customWidth="1"/>
    <col min="6" max="6" width="10.625" style="78" hidden="1" customWidth="1"/>
    <col min="7" max="7" width="13.125" style="78" hidden="1" customWidth="1"/>
    <col min="8" max="8" width="17" style="78" bestFit="1" customWidth="1"/>
    <col min="9" max="9" width="12.375" style="78" hidden="1" customWidth="1"/>
    <col min="10" max="10" width="13.625" style="78" hidden="1" customWidth="1"/>
    <col min="11" max="11" width="12.5" style="78" hidden="1" customWidth="1"/>
    <col min="12" max="12" width="11.375" style="78" hidden="1" customWidth="1"/>
    <col min="13" max="13" width="12" style="78" hidden="1" customWidth="1"/>
    <col min="14" max="14" width="11.875" style="78" hidden="1" customWidth="1"/>
    <col min="15" max="15" width="11.375" style="78" hidden="1" customWidth="1"/>
    <col min="16" max="16" width="13.125" style="78" hidden="1" customWidth="1"/>
    <col min="17" max="17" width="16.5" style="78" hidden="1" customWidth="1"/>
    <col min="18" max="18" width="13.75" style="78" hidden="1" customWidth="1"/>
    <col min="19" max="19" width="15.875" style="78" hidden="1" customWidth="1"/>
    <col min="20" max="20" width="15.375" style="78" hidden="1" customWidth="1"/>
    <col min="21" max="21" width="16" style="78" hidden="1" customWidth="1"/>
    <col min="22" max="22" width="10.25" style="78" hidden="1" customWidth="1"/>
    <col min="23" max="23" width="13.875" style="78" bestFit="1" customWidth="1"/>
    <col min="24" max="24" width="14.75" style="78" hidden="1" customWidth="1"/>
    <col min="25" max="16384" width="11" style="78"/>
  </cols>
  <sheetData>
    <row r="1" spans="1:25">
      <c r="A1" s="179" t="s">
        <v>105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5">
      <c r="A2" s="178" t="s">
        <v>106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79"/>
    </row>
    <row r="3" spans="1:25">
      <c r="A3" s="178" t="s">
        <v>273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79"/>
    </row>
    <row r="4" spans="1:25">
      <c r="A4" s="178" t="s">
        <v>108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</row>
    <row r="5" spans="1:25">
      <c r="A5" s="178" t="s">
        <v>274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79"/>
    </row>
    <row r="6" spans="1:25">
      <c r="A6" s="178" t="s">
        <v>110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78"/>
      <c r="Y6" s="79"/>
    </row>
    <row r="7" spans="1:25" ht="21" customHeight="1">
      <c r="A7" s="80" t="s">
        <v>275</v>
      </c>
      <c r="B7" s="80" t="s">
        <v>87</v>
      </c>
      <c r="C7" s="80" t="s">
        <v>115</v>
      </c>
      <c r="D7" s="80" t="s">
        <v>116</v>
      </c>
      <c r="E7" s="80" t="s">
        <v>119</v>
      </c>
      <c r="F7" s="80" t="s">
        <v>276</v>
      </c>
      <c r="G7" s="80" t="s">
        <v>118</v>
      </c>
      <c r="H7" s="80" t="s">
        <v>88</v>
      </c>
      <c r="I7" s="80" t="s">
        <v>277</v>
      </c>
      <c r="J7" s="80" t="s">
        <v>278</v>
      </c>
      <c r="K7" s="80" t="s">
        <v>279</v>
      </c>
      <c r="L7" s="80" t="s">
        <v>280</v>
      </c>
      <c r="M7" s="80" t="s">
        <v>281</v>
      </c>
      <c r="N7" s="80" t="s">
        <v>282</v>
      </c>
      <c r="O7" s="80" t="s">
        <v>283</v>
      </c>
      <c r="P7" s="80" t="s">
        <v>284</v>
      </c>
      <c r="Q7" s="80" t="s">
        <v>285</v>
      </c>
      <c r="R7" s="80" t="s">
        <v>286</v>
      </c>
      <c r="S7" s="80" t="s">
        <v>287</v>
      </c>
      <c r="T7" s="80" t="s">
        <v>288</v>
      </c>
      <c r="U7" s="80" t="s">
        <v>289</v>
      </c>
      <c r="V7" s="80" t="s">
        <v>290</v>
      </c>
      <c r="W7" s="80" t="s">
        <v>89</v>
      </c>
      <c r="X7" s="80" t="s">
        <v>291</v>
      </c>
    </row>
    <row r="8" spans="1:25" ht="16.5" customHeight="1">
      <c r="A8" s="81" t="s">
        <v>292</v>
      </c>
      <c r="B8" s="81" t="s">
        <v>293</v>
      </c>
      <c r="C8" s="82">
        <v>4009300000</v>
      </c>
      <c r="D8" s="83">
        <v>0</v>
      </c>
      <c r="E8" s="83">
        <v>0</v>
      </c>
      <c r="F8" s="83">
        <v>0</v>
      </c>
      <c r="G8" s="83">
        <v>0</v>
      </c>
      <c r="H8" s="82">
        <v>4009300000</v>
      </c>
      <c r="I8" s="82">
        <v>336196212.31</v>
      </c>
      <c r="J8" s="82">
        <v>336133019.26999998</v>
      </c>
      <c r="K8" s="82">
        <v>336280941.14999998</v>
      </c>
      <c r="L8" s="83">
        <v>0</v>
      </c>
      <c r="M8" s="83">
        <v>0</v>
      </c>
      <c r="N8" s="83">
        <v>0</v>
      </c>
      <c r="O8" s="83">
        <v>0</v>
      </c>
      <c r="P8" s="83">
        <v>0</v>
      </c>
      <c r="Q8" s="83">
        <v>0</v>
      </c>
      <c r="R8" s="83">
        <v>0</v>
      </c>
      <c r="S8" s="83">
        <v>0</v>
      </c>
      <c r="T8" s="83">
        <v>0</v>
      </c>
      <c r="U8" s="82">
        <v>336280941.14999998</v>
      </c>
      <c r="V8" s="83">
        <v>0</v>
      </c>
      <c r="W8" s="82">
        <v>1008610172.73</v>
      </c>
      <c r="X8" s="82">
        <v>3000689827.27</v>
      </c>
    </row>
    <row r="9" spans="1:25" ht="16.5" customHeight="1">
      <c r="A9" s="81" t="s">
        <v>294</v>
      </c>
      <c r="B9" s="81" t="s">
        <v>91</v>
      </c>
      <c r="C9" s="82">
        <v>4000000000</v>
      </c>
      <c r="D9" s="83">
        <v>0</v>
      </c>
      <c r="E9" s="83">
        <v>0</v>
      </c>
      <c r="F9" s="83">
        <v>0</v>
      </c>
      <c r="G9" s="83">
        <v>0</v>
      </c>
      <c r="H9" s="82">
        <v>4000000000</v>
      </c>
      <c r="I9" s="82">
        <v>333333333</v>
      </c>
      <c r="J9" s="82">
        <v>333333333</v>
      </c>
      <c r="K9" s="82">
        <v>333333333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  <c r="Q9" s="83">
        <v>0</v>
      </c>
      <c r="R9" s="83">
        <v>0</v>
      </c>
      <c r="S9" s="83">
        <v>0</v>
      </c>
      <c r="T9" s="83">
        <v>0</v>
      </c>
      <c r="U9" s="82">
        <v>333333333</v>
      </c>
      <c r="V9" s="83">
        <v>0</v>
      </c>
      <c r="W9" s="82">
        <v>999999999</v>
      </c>
      <c r="X9" s="82">
        <v>3000000001</v>
      </c>
    </row>
    <row r="10" spans="1:25" ht="16.5" hidden="1" customHeight="1">
      <c r="A10" s="81" t="s">
        <v>295</v>
      </c>
      <c r="B10" s="81" t="s">
        <v>296</v>
      </c>
      <c r="C10" s="82">
        <v>4000000000</v>
      </c>
      <c r="D10" s="83">
        <v>0</v>
      </c>
      <c r="E10" s="83">
        <v>0</v>
      </c>
      <c r="F10" s="83">
        <v>0</v>
      </c>
      <c r="G10" s="83">
        <v>0</v>
      </c>
      <c r="H10" s="82">
        <v>4000000000</v>
      </c>
      <c r="I10" s="82">
        <v>333333333</v>
      </c>
      <c r="J10" s="82">
        <v>333333333</v>
      </c>
      <c r="K10" s="82">
        <v>333333333</v>
      </c>
      <c r="L10" s="83">
        <v>0</v>
      </c>
      <c r="M10" s="83">
        <v>0</v>
      </c>
      <c r="N10" s="83">
        <v>0</v>
      </c>
      <c r="O10" s="83">
        <v>0</v>
      </c>
      <c r="P10" s="83">
        <v>0</v>
      </c>
      <c r="Q10" s="83">
        <v>0</v>
      </c>
      <c r="R10" s="83">
        <v>0</v>
      </c>
      <c r="S10" s="83">
        <v>0</v>
      </c>
      <c r="T10" s="83">
        <v>0</v>
      </c>
      <c r="U10" s="82">
        <v>333333333</v>
      </c>
      <c r="V10" s="83">
        <v>0</v>
      </c>
      <c r="W10" s="82">
        <v>999999999</v>
      </c>
      <c r="X10" s="82">
        <v>3000000001</v>
      </c>
    </row>
    <row r="11" spans="1:25" ht="16.5" hidden="1" customHeight="1">
      <c r="A11" s="81" t="s">
        <v>297</v>
      </c>
      <c r="B11" s="81" t="s">
        <v>298</v>
      </c>
      <c r="C11" s="82">
        <v>4000000000</v>
      </c>
      <c r="D11" s="83">
        <v>0</v>
      </c>
      <c r="E11" s="83">
        <v>0</v>
      </c>
      <c r="F11" s="83">
        <v>0</v>
      </c>
      <c r="G11" s="83">
        <v>0</v>
      </c>
      <c r="H11" s="82">
        <v>4000000000</v>
      </c>
      <c r="I11" s="82">
        <v>333333333</v>
      </c>
      <c r="J11" s="82">
        <v>333333333</v>
      </c>
      <c r="K11" s="82">
        <v>333333333</v>
      </c>
      <c r="L11" s="83">
        <v>0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0</v>
      </c>
      <c r="S11" s="83">
        <v>0</v>
      </c>
      <c r="T11" s="83">
        <v>0</v>
      </c>
      <c r="U11" s="82">
        <v>333333333</v>
      </c>
      <c r="V11" s="83">
        <v>0</v>
      </c>
      <c r="W11" s="82">
        <v>999999999</v>
      </c>
      <c r="X11" s="82">
        <v>3000000001</v>
      </c>
    </row>
    <row r="12" spans="1:25" ht="27.75" hidden="1" customHeight="1">
      <c r="A12" s="81" t="s">
        <v>299</v>
      </c>
      <c r="B12" s="81" t="s">
        <v>300</v>
      </c>
      <c r="C12" s="82">
        <v>4000000000</v>
      </c>
      <c r="D12" s="83">
        <v>0</v>
      </c>
      <c r="E12" s="83">
        <v>0</v>
      </c>
      <c r="F12" s="83">
        <v>0</v>
      </c>
      <c r="G12" s="83">
        <v>0</v>
      </c>
      <c r="H12" s="82">
        <v>4000000000</v>
      </c>
      <c r="I12" s="82">
        <v>333333333</v>
      </c>
      <c r="J12" s="82">
        <v>333333333</v>
      </c>
      <c r="K12" s="82">
        <v>333333333</v>
      </c>
      <c r="L12" s="83">
        <v>0</v>
      </c>
      <c r="M12" s="83">
        <v>0</v>
      </c>
      <c r="N12" s="83">
        <v>0</v>
      </c>
      <c r="O12" s="83">
        <v>0</v>
      </c>
      <c r="P12" s="83">
        <v>0</v>
      </c>
      <c r="Q12" s="83">
        <v>0</v>
      </c>
      <c r="R12" s="83">
        <v>0</v>
      </c>
      <c r="S12" s="83">
        <v>0</v>
      </c>
      <c r="T12" s="83">
        <v>0</v>
      </c>
      <c r="U12" s="82">
        <v>333333333</v>
      </c>
      <c r="V12" s="83">
        <v>0</v>
      </c>
      <c r="W12" s="82">
        <v>999999999</v>
      </c>
      <c r="X12" s="82">
        <v>3000000001</v>
      </c>
    </row>
    <row r="13" spans="1:25" ht="16.5" hidden="1" customHeight="1">
      <c r="A13" s="81" t="s">
        <v>301</v>
      </c>
      <c r="B13" s="81" t="s">
        <v>302</v>
      </c>
      <c r="C13" s="82">
        <v>4000000000</v>
      </c>
      <c r="D13" s="83">
        <v>0</v>
      </c>
      <c r="E13" s="83">
        <v>0</v>
      </c>
      <c r="F13" s="83">
        <v>0</v>
      </c>
      <c r="G13" s="83">
        <v>0</v>
      </c>
      <c r="H13" s="82">
        <v>4000000000</v>
      </c>
      <c r="I13" s="82">
        <v>333333333</v>
      </c>
      <c r="J13" s="82">
        <v>333333333</v>
      </c>
      <c r="K13" s="82">
        <v>333333333</v>
      </c>
      <c r="L13" s="83">
        <v>0</v>
      </c>
      <c r="M13" s="83">
        <v>0</v>
      </c>
      <c r="N13" s="83">
        <v>0</v>
      </c>
      <c r="O13" s="83">
        <v>0</v>
      </c>
      <c r="P13" s="83">
        <v>0</v>
      </c>
      <c r="Q13" s="83">
        <v>0</v>
      </c>
      <c r="R13" s="83">
        <v>0</v>
      </c>
      <c r="S13" s="83">
        <v>0</v>
      </c>
      <c r="T13" s="83">
        <v>0</v>
      </c>
      <c r="U13" s="82">
        <v>333333333</v>
      </c>
      <c r="V13" s="83">
        <v>0</v>
      </c>
      <c r="W13" s="82">
        <v>999999999</v>
      </c>
      <c r="X13" s="82">
        <v>3000000001</v>
      </c>
    </row>
    <row r="14" spans="1:25" ht="16.5" customHeight="1">
      <c r="A14" s="81" t="s">
        <v>303</v>
      </c>
      <c r="B14" s="81" t="s">
        <v>92</v>
      </c>
      <c r="C14" s="82">
        <v>9300000</v>
      </c>
      <c r="D14" s="83">
        <v>0</v>
      </c>
      <c r="E14" s="83">
        <v>0</v>
      </c>
      <c r="F14" s="83">
        <v>0</v>
      </c>
      <c r="G14" s="83">
        <v>0</v>
      </c>
      <c r="H14" s="82">
        <v>9300000</v>
      </c>
      <c r="I14" s="82">
        <v>2862879.31</v>
      </c>
      <c r="J14" s="82">
        <v>2799686.27</v>
      </c>
      <c r="K14" s="82">
        <v>2947608.15</v>
      </c>
      <c r="L14" s="83">
        <v>0</v>
      </c>
      <c r="M14" s="83">
        <v>0</v>
      </c>
      <c r="N14" s="83">
        <v>0</v>
      </c>
      <c r="O14" s="83">
        <v>0</v>
      </c>
      <c r="P14" s="83">
        <v>0</v>
      </c>
      <c r="Q14" s="83">
        <v>0</v>
      </c>
      <c r="R14" s="83">
        <v>0</v>
      </c>
      <c r="S14" s="83">
        <v>0</v>
      </c>
      <c r="T14" s="83">
        <v>0</v>
      </c>
      <c r="U14" s="82">
        <v>2947608.15</v>
      </c>
      <c r="V14" s="83">
        <v>0</v>
      </c>
      <c r="W14" s="82">
        <v>8610173.7300000004</v>
      </c>
      <c r="X14" s="82">
        <v>689826.27</v>
      </c>
    </row>
    <row r="15" spans="1:25" ht="16.5" hidden="1" customHeight="1">
      <c r="A15" s="81" t="s">
        <v>304</v>
      </c>
      <c r="B15" s="81" t="s">
        <v>305</v>
      </c>
      <c r="C15" s="82">
        <v>9300000</v>
      </c>
      <c r="D15" s="83">
        <v>0</v>
      </c>
      <c r="E15" s="83">
        <v>0</v>
      </c>
      <c r="F15" s="83">
        <v>0</v>
      </c>
      <c r="G15" s="83">
        <v>0</v>
      </c>
      <c r="H15" s="82">
        <v>9300000</v>
      </c>
      <c r="I15" s="82">
        <v>2862879.31</v>
      </c>
      <c r="J15" s="82">
        <v>2799686.27</v>
      </c>
      <c r="K15" s="82">
        <v>2947608.15</v>
      </c>
      <c r="L15" s="83">
        <v>0</v>
      </c>
      <c r="M15" s="83">
        <v>0</v>
      </c>
      <c r="N15" s="83">
        <v>0</v>
      </c>
      <c r="O15" s="83">
        <v>0</v>
      </c>
      <c r="P15" s="83">
        <v>0</v>
      </c>
      <c r="Q15" s="83">
        <v>0</v>
      </c>
      <c r="R15" s="83">
        <v>0</v>
      </c>
      <c r="S15" s="83">
        <v>0</v>
      </c>
      <c r="T15" s="83">
        <v>0</v>
      </c>
      <c r="U15" s="82">
        <v>2947608.15</v>
      </c>
      <c r="V15" s="83">
        <v>0</v>
      </c>
      <c r="W15" s="82">
        <v>8610173.7300000004</v>
      </c>
      <c r="X15" s="82">
        <v>689826.27</v>
      </c>
    </row>
    <row r="16" spans="1:25" ht="16.5" hidden="1" customHeight="1">
      <c r="A16" s="81" t="s">
        <v>306</v>
      </c>
      <c r="B16" s="81" t="s">
        <v>307</v>
      </c>
      <c r="C16" s="82">
        <v>9300000</v>
      </c>
      <c r="D16" s="83">
        <v>0</v>
      </c>
      <c r="E16" s="83">
        <v>0</v>
      </c>
      <c r="F16" s="83">
        <v>0</v>
      </c>
      <c r="G16" s="83">
        <v>0</v>
      </c>
      <c r="H16" s="82">
        <v>9300000</v>
      </c>
      <c r="I16" s="82">
        <v>2862879.31</v>
      </c>
      <c r="J16" s="82">
        <v>2799686.27</v>
      </c>
      <c r="K16" s="82">
        <v>2947608.15</v>
      </c>
      <c r="L16" s="83">
        <v>0</v>
      </c>
      <c r="M16" s="83">
        <v>0</v>
      </c>
      <c r="N16" s="83">
        <v>0</v>
      </c>
      <c r="O16" s="83">
        <v>0</v>
      </c>
      <c r="P16" s="83">
        <v>0</v>
      </c>
      <c r="Q16" s="83">
        <v>0</v>
      </c>
      <c r="R16" s="83">
        <v>0</v>
      </c>
      <c r="S16" s="83">
        <v>0</v>
      </c>
      <c r="T16" s="83">
        <v>0</v>
      </c>
      <c r="U16" s="82">
        <v>2947608.15</v>
      </c>
      <c r="V16" s="83">
        <v>0</v>
      </c>
      <c r="W16" s="82">
        <v>8610173.7300000004</v>
      </c>
      <c r="X16" s="82">
        <v>689826.27</v>
      </c>
    </row>
  </sheetData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1"/>
  <sheetViews>
    <sheetView showGridLines="0" topLeftCell="A55" workbookViewId="0">
      <selection activeCell="C78" sqref="C78"/>
    </sheetView>
  </sheetViews>
  <sheetFormatPr baseColWidth="10" defaultRowHeight="15"/>
  <cols>
    <col min="1" max="1" width="13.25" style="78" bestFit="1" customWidth="1"/>
    <col min="2" max="2" width="15.75" style="78" bestFit="1" customWidth="1"/>
    <col min="3" max="3" width="12.875" style="78" bestFit="1" customWidth="1"/>
    <col min="4" max="4" width="40" style="78" bestFit="1" customWidth="1"/>
    <col min="5" max="5" width="5.75" style="78" bestFit="1" customWidth="1"/>
    <col min="6" max="6" width="14.5" style="78" hidden="1" customWidth="1"/>
    <col min="7" max="7" width="7.625" style="78" hidden="1" customWidth="1"/>
    <col min="8" max="8" width="11.375" style="78" hidden="1" customWidth="1"/>
    <col min="9" max="9" width="13.125" style="78" hidden="1" customWidth="1"/>
    <col min="10" max="10" width="9.75" style="78" hidden="1" customWidth="1"/>
    <col min="11" max="12" width="12.375" style="78" hidden="1" customWidth="1"/>
    <col min="13" max="13" width="17" style="78" bestFit="1" customWidth="1"/>
    <col min="14" max="14" width="13.875" style="78" hidden="1" customWidth="1"/>
    <col min="15" max="15" width="12.375" style="78" hidden="1" customWidth="1"/>
    <col min="16" max="16" width="20.625" style="78" bestFit="1" customWidth="1"/>
    <col min="17" max="17" width="15.625" style="78" hidden="1" customWidth="1"/>
    <col min="18" max="18" width="13.875" style="78" hidden="1" customWidth="1"/>
    <col min="19" max="19" width="20.25" style="78" hidden="1" customWidth="1"/>
    <col min="20" max="20" width="23.125" style="78" hidden="1" customWidth="1"/>
    <col min="21" max="21" width="14.625" style="78" hidden="1" customWidth="1"/>
    <col min="22" max="22" width="17.875" style="78" hidden="1" customWidth="1"/>
    <col min="23" max="23" width="13.75" style="78" hidden="1" customWidth="1"/>
    <col min="24" max="24" width="14.75" style="78" hidden="1" customWidth="1"/>
    <col min="25" max="25" width="15" style="78" hidden="1" customWidth="1"/>
    <col min="26" max="26" width="12.375" style="78" hidden="1" customWidth="1"/>
    <col min="27" max="27" width="13.875" style="78" hidden="1" customWidth="1"/>
    <col min="28" max="16384" width="11" style="78"/>
  </cols>
  <sheetData>
    <row r="1" spans="1:28">
      <c r="A1" s="179" t="s">
        <v>105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</row>
    <row r="2" spans="1:28">
      <c r="A2" s="178" t="s">
        <v>106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79"/>
    </row>
    <row r="3" spans="1:28">
      <c r="A3" s="178" t="s">
        <v>107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79"/>
    </row>
    <row r="4" spans="1:28">
      <c r="A4" s="178" t="s">
        <v>108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  <c r="Y4" s="178"/>
      <c r="Z4" s="178"/>
      <c r="AA4" s="178"/>
    </row>
    <row r="5" spans="1:28">
      <c r="A5" s="178" t="s">
        <v>109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79"/>
    </row>
    <row r="6" spans="1:28">
      <c r="A6" s="178" t="s">
        <v>110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78"/>
      <c r="Y6" s="178"/>
      <c r="Z6" s="178"/>
      <c r="AA6" s="178"/>
      <c r="AB6" s="79"/>
    </row>
    <row r="7" spans="1:28" ht="21" customHeight="1">
      <c r="A7" s="80" t="s">
        <v>111</v>
      </c>
      <c r="B7" s="80" t="s">
        <v>112</v>
      </c>
      <c r="C7" s="80" t="s">
        <v>113</v>
      </c>
      <c r="D7" s="80" t="s">
        <v>87</v>
      </c>
      <c r="E7" s="80" t="s">
        <v>114</v>
      </c>
      <c r="F7" s="80" t="s">
        <v>115</v>
      </c>
      <c r="G7" s="80" t="s">
        <v>116</v>
      </c>
      <c r="H7" s="80" t="s">
        <v>117</v>
      </c>
      <c r="I7" s="80" t="s">
        <v>118</v>
      </c>
      <c r="J7" s="80" t="s">
        <v>119</v>
      </c>
      <c r="K7" s="80" t="s">
        <v>120</v>
      </c>
      <c r="L7" s="80" t="s">
        <v>121</v>
      </c>
      <c r="M7" s="80" t="s">
        <v>88</v>
      </c>
      <c r="N7" s="80" t="s">
        <v>122</v>
      </c>
      <c r="O7" s="80" t="s">
        <v>123</v>
      </c>
      <c r="P7" s="80" t="s">
        <v>94</v>
      </c>
      <c r="Q7" s="80" t="s">
        <v>124</v>
      </c>
      <c r="R7" s="80" t="s">
        <v>125</v>
      </c>
      <c r="S7" s="80" t="s">
        <v>126</v>
      </c>
      <c r="T7" s="80" t="s">
        <v>127</v>
      </c>
      <c r="U7" s="80" t="s">
        <v>128</v>
      </c>
      <c r="V7" s="80" t="s">
        <v>129</v>
      </c>
      <c r="W7" s="80" t="s">
        <v>130</v>
      </c>
      <c r="X7" s="80" t="s">
        <v>131</v>
      </c>
      <c r="Y7" s="80" t="s">
        <v>132</v>
      </c>
      <c r="Z7" s="80" t="s">
        <v>133</v>
      </c>
      <c r="AA7" s="80" t="s">
        <v>134</v>
      </c>
    </row>
    <row r="8" spans="1:28" ht="16.5" customHeight="1">
      <c r="A8" s="81" t="s">
        <v>135</v>
      </c>
      <c r="B8" s="81" t="s">
        <v>136</v>
      </c>
      <c r="C8" s="81" t="s">
        <v>137</v>
      </c>
      <c r="D8" s="81" t="s">
        <v>138</v>
      </c>
      <c r="E8" s="81" t="s">
        <v>135</v>
      </c>
      <c r="F8" s="82">
        <v>4009300000</v>
      </c>
      <c r="G8" s="83">
        <v>0</v>
      </c>
      <c r="H8" s="83">
        <v>0</v>
      </c>
      <c r="I8" s="83">
        <v>0</v>
      </c>
      <c r="J8" s="83">
        <v>0</v>
      </c>
      <c r="K8" s="82">
        <v>169097612</v>
      </c>
      <c r="L8" s="82">
        <v>169097612</v>
      </c>
      <c r="M8" s="82">
        <v>4009300000</v>
      </c>
      <c r="N8" s="82">
        <v>2171341783</v>
      </c>
      <c r="O8" s="82">
        <v>158323795</v>
      </c>
      <c r="P8" s="82">
        <v>2329665578</v>
      </c>
      <c r="Q8" s="83">
        <v>0</v>
      </c>
      <c r="R8" s="82">
        <v>1679634422</v>
      </c>
      <c r="S8" s="82">
        <v>1716663900</v>
      </c>
      <c r="T8" s="82">
        <v>585032912</v>
      </c>
      <c r="U8" s="82">
        <v>2301696812</v>
      </c>
      <c r="V8" s="82">
        <v>1707603188</v>
      </c>
      <c r="W8" s="82">
        <v>344708014</v>
      </c>
      <c r="X8" s="82">
        <v>170372750</v>
      </c>
      <c r="Y8" s="82">
        <v>153230027</v>
      </c>
      <c r="Z8" s="82">
        <v>323602777</v>
      </c>
      <c r="AA8" s="82">
        <v>1978094035</v>
      </c>
    </row>
    <row r="9" spans="1:28" ht="16.5" customHeight="1">
      <c r="A9" s="81" t="s">
        <v>135</v>
      </c>
      <c r="B9" s="88" t="s">
        <v>139</v>
      </c>
      <c r="C9" s="88" t="s">
        <v>137</v>
      </c>
      <c r="D9" s="88" t="s">
        <v>140</v>
      </c>
      <c r="E9" s="88" t="s">
        <v>135</v>
      </c>
      <c r="F9" s="89">
        <v>2568050000</v>
      </c>
      <c r="G9" s="90">
        <v>0</v>
      </c>
      <c r="H9" s="90">
        <v>0</v>
      </c>
      <c r="I9" s="90">
        <v>0</v>
      </c>
      <c r="J9" s="90">
        <v>0</v>
      </c>
      <c r="K9" s="89">
        <v>74662729</v>
      </c>
      <c r="L9" s="89">
        <v>98662729</v>
      </c>
      <c r="M9" s="89">
        <v>2544050000</v>
      </c>
      <c r="N9" s="89">
        <v>911232666</v>
      </c>
      <c r="O9" s="89">
        <v>114074607</v>
      </c>
      <c r="P9" s="89">
        <v>1025307273</v>
      </c>
      <c r="Q9" s="83">
        <v>0</v>
      </c>
      <c r="R9" s="82">
        <v>1518742727</v>
      </c>
      <c r="S9" s="82">
        <v>909363900</v>
      </c>
      <c r="T9" s="82">
        <v>114074607</v>
      </c>
      <c r="U9" s="82">
        <v>1023438507</v>
      </c>
      <c r="V9" s="82">
        <v>1520611493</v>
      </c>
      <c r="W9" s="82">
        <v>332117163</v>
      </c>
      <c r="X9" s="82">
        <v>170372750</v>
      </c>
      <c r="Y9" s="82">
        <v>140639176</v>
      </c>
      <c r="Z9" s="82">
        <v>311011926</v>
      </c>
      <c r="AA9" s="82">
        <v>712426581</v>
      </c>
    </row>
    <row r="10" spans="1:28" ht="16.5" customHeight="1">
      <c r="A10" s="81" t="s">
        <v>135</v>
      </c>
      <c r="B10" s="95" t="s">
        <v>141</v>
      </c>
      <c r="C10" s="95" t="s">
        <v>137</v>
      </c>
      <c r="D10" s="95" t="s">
        <v>95</v>
      </c>
      <c r="E10" s="95" t="s">
        <v>135</v>
      </c>
      <c r="F10" s="96">
        <v>1365526019</v>
      </c>
      <c r="G10" s="97">
        <v>0</v>
      </c>
      <c r="H10" s="97">
        <v>0</v>
      </c>
      <c r="I10" s="97">
        <v>0</v>
      </c>
      <c r="J10" s="97">
        <v>0</v>
      </c>
      <c r="K10" s="96">
        <v>5950000</v>
      </c>
      <c r="L10" s="97">
        <v>0</v>
      </c>
      <c r="M10" s="96">
        <v>1371476019</v>
      </c>
      <c r="N10" s="96">
        <v>174849949</v>
      </c>
      <c r="O10" s="96">
        <v>90305134</v>
      </c>
      <c r="P10" s="96">
        <v>265155083</v>
      </c>
      <c r="Q10" s="83">
        <v>0</v>
      </c>
      <c r="R10" s="82">
        <v>1106320936</v>
      </c>
      <c r="S10" s="82">
        <v>174849949</v>
      </c>
      <c r="T10" s="82">
        <v>90305134</v>
      </c>
      <c r="U10" s="82">
        <v>265155083</v>
      </c>
      <c r="V10" s="82">
        <v>1106320936</v>
      </c>
      <c r="W10" s="82">
        <v>265092683</v>
      </c>
      <c r="X10" s="82">
        <v>156573651</v>
      </c>
      <c r="Y10" s="82">
        <v>88413174</v>
      </c>
      <c r="Z10" s="82">
        <v>244986825</v>
      </c>
      <c r="AA10" s="82">
        <v>20168258</v>
      </c>
    </row>
    <row r="11" spans="1:28" ht="16.5" hidden="1" customHeight="1">
      <c r="A11" s="81" t="s">
        <v>135</v>
      </c>
      <c r="B11" s="81" t="s">
        <v>142</v>
      </c>
      <c r="C11" s="81" t="s">
        <v>137</v>
      </c>
      <c r="D11" s="81" t="s">
        <v>143</v>
      </c>
      <c r="E11" s="81" t="s">
        <v>135</v>
      </c>
      <c r="F11" s="82">
        <v>1365526019</v>
      </c>
      <c r="G11" s="83">
        <v>0</v>
      </c>
      <c r="H11" s="83">
        <v>0</v>
      </c>
      <c r="I11" s="83">
        <v>0</v>
      </c>
      <c r="J11" s="83">
        <v>0</v>
      </c>
      <c r="K11" s="82">
        <v>5950000</v>
      </c>
      <c r="L11" s="83">
        <v>0</v>
      </c>
      <c r="M11" s="82">
        <v>1371476019</v>
      </c>
      <c r="N11" s="82">
        <v>174849949</v>
      </c>
      <c r="O11" s="82">
        <v>90305134</v>
      </c>
      <c r="P11" s="82">
        <v>265155083</v>
      </c>
      <c r="Q11" s="83">
        <v>0</v>
      </c>
      <c r="R11" s="82">
        <v>1106320936</v>
      </c>
      <c r="S11" s="82">
        <v>174849949</v>
      </c>
      <c r="T11" s="82">
        <v>90305134</v>
      </c>
      <c r="U11" s="82">
        <v>265155083</v>
      </c>
      <c r="V11" s="82">
        <v>1106320936</v>
      </c>
      <c r="W11" s="82">
        <v>265092683</v>
      </c>
      <c r="X11" s="82">
        <v>156573651</v>
      </c>
      <c r="Y11" s="82">
        <v>88413174</v>
      </c>
      <c r="Z11" s="82">
        <v>244986825</v>
      </c>
      <c r="AA11" s="82">
        <v>20168258</v>
      </c>
    </row>
    <row r="12" spans="1:28" ht="16.5" hidden="1" customHeight="1">
      <c r="A12" s="81" t="s">
        <v>135</v>
      </c>
      <c r="B12" s="81" t="s">
        <v>144</v>
      </c>
      <c r="C12" s="81" t="s">
        <v>137</v>
      </c>
      <c r="D12" s="81" t="s">
        <v>145</v>
      </c>
      <c r="E12" s="81" t="s">
        <v>135</v>
      </c>
      <c r="F12" s="82">
        <v>970216272</v>
      </c>
      <c r="G12" s="83">
        <v>0</v>
      </c>
      <c r="H12" s="83">
        <v>0</v>
      </c>
      <c r="I12" s="83">
        <v>0</v>
      </c>
      <c r="J12" s="83">
        <v>0</v>
      </c>
      <c r="K12" s="83">
        <v>0</v>
      </c>
      <c r="L12" s="83">
        <v>0</v>
      </c>
      <c r="M12" s="82">
        <v>970216272</v>
      </c>
      <c r="N12" s="82">
        <v>127515839</v>
      </c>
      <c r="O12" s="82">
        <v>68116495</v>
      </c>
      <c r="P12" s="82">
        <v>195632334</v>
      </c>
      <c r="Q12" s="83">
        <v>0</v>
      </c>
      <c r="R12" s="82">
        <v>774583938</v>
      </c>
      <c r="S12" s="82">
        <v>127515839</v>
      </c>
      <c r="T12" s="82">
        <v>68116495</v>
      </c>
      <c r="U12" s="82">
        <v>195632334</v>
      </c>
      <c r="V12" s="82">
        <v>774583938</v>
      </c>
      <c r="W12" s="82">
        <v>195632334</v>
      </c>
      <c r="X12" s="82">
        <v>127515839</v>
      </c>
      <c r="Y12" s="82">
        <v>68116495</v>
      </c>
      <c r="Z12" s="82">
        <v>195632334</v>
      </c>
      <c r="AA12" s="83">
        <v>0</v>
      </c>
    </row>
    <row r="13" spans="1:28" ht="16.5" hidden="1" customHeight="1">
      <c r="A13" s="81" t="s">
        <v>135</v>
      </c>
      <c r="B13" s="81" t="s">
        <v>146</v>
      </c>
      <c r="C13" s="81" t="s">
        <v>137</v>
      </c>
      <c r="D13" s="81" t="s">
        <v>147</v>
      </c>
      <c r="E13" s="81" t="s">
        <v>135</v>
      </c>
      <c r="F13" s="82">
        <v>960610171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  <c r="M13" s="82">
        <v>960610171</v>
      </c>
      <c r="N13" s="82">
        <v>127367911</v>
      </c>
      <c r="O13" s="82">
        <v>68052277</v>
      </c>
      <c r="P13" s="82">
        <v>195420188</v>
      </c>
      <c r="Q13" s="83">
        <v>0</v>
      </c>
      <c r="R13" s="82">
        <v>765189983</v>
      </c>
      <c r="S13" s="82">
        <v>127367911</v>
      </c>
      <c r="T13" s="82">
        <v>68052277</v>
      </c>
      <c r="U13" s="82">
        <v>195420188</v>
      </c>
      <c r="V13" s="82">
        <v>765189983</v>
      </c>
      <c r="W13" s="82">
        <v>195420188</v>
      </c>
      <c r="X13" s="82">
        <v>127367911</v>
      </c>
      <c r="Y13" s="82">
        <v>68052277</v>
      </c>
      <c r="Z13" s="82">
        <v>195420188</v>
      </c>
      <c r="AA13" s="83">
        <v>0</v>
      </c>
    </row>
    <row r="14" spans="1:28" ht="16.5" hidden="1" customHeight="1">
      <c r="A14" s="81" t="s">
        <v>148</v>
      </c>
      <c r="B14" s="81" t="s">
        <v>149</v>
      </c>
      <c r="C14" s="81" t="s">
        <v>137</v>
      </c>
      <c r="D14" s="81" t="s">
        <v>150</v>
      </c>
      <c r="E14" s="81" t="s">
        <v>151</v>
      </c>
      <c r="F14" s="82">
        <v>763499028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  <c r="M14" s="82">
        <v>763499028</v>
      </c>
      <c r="N14" s="82">
        <v>112410880</v>
      </c>
      <c r="O14" s="82">
        <v>59985986</v>
      </c>
      <c r="P14" s="82">
        <v>172396866</v>
      </c>
      <c r="Q14" s="83">
        <v>0</v>
      </c>
      <c r="R14" s="82">
        <v>591102162</v>
      </c>
      <c r="S14" s="82">
        <v>112410880</v>
      </c>
      <c r="T14" s="82">
        <v>59985986</v>
      </c>
      <c r="U14" s="82">
        <v>172396866</v>
      </c>
      <c r="V14" s="82">
        <v>591102162</v>
      </c>
      <c r="W14" s="82">
        <v>172396866</v>
      </c>
      <c r="X14" s="82">
        <v>112410880</v>
      </c>
      <c r="Y14" s="82">
        <v>59985986</v>
      </c>
      <c r="Z14" s="82">
        <v>172396866</v>
      </c>
      <c r="AA14" s="83">
        <v>0</v>
      </c>
    </row>
    <row r="15" spans="1:28" ht="16.5" hidden="1" customHeight="1">
      <c r="A15" s="81" t="s">
        <v>152</v>
      </c>
      <c r="B15" s="81" t="s">
        <v>153</v>
      </c>
      <c r="C15" s="81" t="s">
        <v>137</v>
      </c>
      <c r="D15" s="81" t="s">
        <v>154</v>
      </c>
      <c r="E15" s="81" t="s">
        <v>151</v>
      </c>
      <c r="F15" s="82">
        <v>65480645</v>
      </c>
      <c r="G15" s="83">
        <v>0</v>
      </c>
      <c r="H15" s="83">
        <v>0</v>
      </c>
      <c r="I15" s="83">
        <v>0</v>
      </c>
      <c r="J15" s="83">
        <v>0</v>
      </c>
      <c r="K15" s="83">
        <v>0</v>
      </c>
      <c r="L15" s="83">
        <v>0</v>
      </c>
      <c r="M15" s="82">
        <v>65480645</v>
      </c>
      <c r="N15" s="82">
        <v>1097442</v>
      </c>
      <c r="O15" s="82">
        <v>503009</v>
      </c>
      <c r="P15" s="82">
        <v>1600451</v>
      </c>
      <c r="Q15" s="83">
        <v>0</v>
      </c>
      <c r="R15" s="82">
        <v>63880194</v>
      </c>
      <c r="S15" s="82">
        <v>1097442</v>
      </c>
      <c r="T15" s="82">
        <v>503009</v>
      </c>
      <c r="U15" s="82">
        <v>1600451</v>
      </c>
      <c r="V15" s="82">
        <v>63880194</v>
      </c>
      <c r="W15" s="82">
        <v>1600451</v>
      </c>
      <c r="X15" s="82">
        <v>1097442</v>
      </c>
      <c r="Y15" s="82">
        <v>503009</v>
      </c>
      <c r="Z15" s="82">
        <v>1600451</v>
      </c>
      <c r="AA15" s="83">
        <v>0</v>
      </c>
    </row>
    <row r="16" spans="1:28" ht="16.5" hidden="1" customHeight="1">
      <c r="A16" s="81" t="s">
        <v>155</v>
      </c>
      <c r="B16" s="81" t="s">
        <v>156</v>
      </c>
      <c r="C16" s="81" t="s">
        <v>137</v>
      </c>
      <c r="D16" s="81" t="s">
        <v>157</v>
      </c>
      <c r="E16" s="81" t="s">
        <v>151</v>
      </c>
      <c r="F16" s="82">
        <v>22268721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2">
        <v>22268721</v>
      </c>
      <c r="N16" s="82">
        <v>6379039</v>
      </c>
      <c r="O16" s="82">
        <v>6024513</v>
      </c>
      <c r="P16" s="82">
        <v>12403552</v>
      </c>
      <c r="Q16" s="83">
        <v>0</v>
      </c>
      <c r="R16" s="82">
        <v>9865169</v>
      </c>
      <c r="S16" s="82">
        <v>6379039</v>
      </c>
      <c r="T16" s="82">
        <v>6024513</v>
      </c>
      <c r="U16" s="82">
        <v>12403552</v>
      </c>
      <c r="V16" s="82">
        <v>9865169</v>
      </c>
      <c r="W16" s="82">
        <v>12403552</v>
      </c>
      <c r="X16" s="82">
        <v>6379039</v>
      </c>
      <c r="Y16" s="82">
        <v>6024513</v>
      </c>
      <c r="Z16" s="82">
        <v>12403552</v>
      </c>
      <c r="AA16" s="83">
        <v>0</v>
      </c>
    </row>
    <row r="17" spans="1:27" ht="16.5" hidden="1" customHeight="1">
      <c r="A17" s="81" t="s">
        <v>135</v>
      </c>
      <c r="B17" s="81" t="s">
        <v>158</v>
      </c>
      <c r="C17" s="81" t="s">
        <v>137</v>
      </c>
      <c r="D17" s="81" t="s">
        <v>159</v>
      </c>
      <c r="E17" s="81" t="s">
        <v>135</v>
      </c>
      <c r="F17" s="82">
        <v>109361777</v>
      </c>
      <c r="G17" s="83">
        <v>0</v>
      </c>
      <c r="H17" s="83">
        <v>0</v>
      </c>
      <c r="I17" s="83">
        <v>0</v>
      </c>
      <c r="J17" s="83">
        <v>0</v>
      </c>
      <c r="K17" s="83">
        <v>0</v>
      </c>
      <c r="L17" s="83">
        <v>0</v>
      </c>
      <c r="M17" s="82">
        <v>109361777</v>
      </c>
      <c r="N17" s="82">
        <v>7480550</v>
      </c>
      <c r="O17" s="82">
        <v>1538769</v>
      </c>
      <c r="P17" s="82">
        <v>9019319</v>
      </c>
      <c r="Q17" s="83">
        <v>0</v>
      </c>
      <c r="R17" s="82">
        <v>100342458</v>
      </c>
      <c r="S17" s="82">
        <v>7480550</v>
      </c>
      <c r="T17" s="82">
        <v>1538769</v>
      </c>
      <c r="U17" s="82">
        <v>9019319</v>
      </c>
      <c r="V17" s="82">
        <v>100342458</v>
      </c>
      <c r="W17" s="82">
        <v>9019319</v>
      </c>
      <c r="X17" s="82">
        <v>7480550</v>
      </c>
      <c r="Y17" s="82">
        <v>1538769</v>
      </c>
      <c r="Z17" s="82">
        <v>9019319</v>
      </c>
      <c r="AA17" s="83">
        <v>0</v>
      </c>
    </row>
    <row r="18" spans="1:27" ht="16.5" hidden="1" customHeight="1">
      <c r="A18" s="81" t="s">
        <v>160</v>
      </c>
      <c r="B18" s="81" t="s">
        <v>161</v>
      </c>
      <c r="C18" s="81" t="s">
        <v>137</v>
      </c>
      <c r="D18" s="81" t="s">
        <v>162</v>
      </c>
      <c r="E18" s="81" t="s">
        <v>151</v>
      </c>
      <c r="F18" s="82">
        <v>73893091</v>
      </c>
      <c r="G18" s="83">
        <v>0</v>
      </c>
      <c r="H18" s="83">
        <v>0</v>
      </c>
      <c r="I18" s="83">
        <v>0</v>
      </c>
      <c r="J18" s="83">
        <v>0</v>
      </c>
      <c r="K18" s="83">
        <v>0</v>
      </c>
      <c r="L18" s="83">
        <v>0</v>
      </c>
      <c r="M18" s="82">
        <v>73893091</v>
      </c>
      <c r="N18" s="82">
        <v>1223952</v>
      </c>
      <c r="O18" s="82">
        <v>546971</v>
      </c>
      <c r="P18" s="82">
        <v>1770923</v>
      </c>
      <c r="Q18" s="83">
        <v>0</v>
      </c>
      <c r="R18" s="82">
        <v>72122168</v>
      </c>
      <c r="S18" s="82">
        <v>1223952</v>
      </c>
      <c r="T18" s="82">
        <v>546971</v>
      </c>
      <c r="U18" s="82">
        <v>1770923</v>
      </c>
      <c r="V18" s="82">
        <v>72122168</v>
      </c>
      <c r="W18" s="82">
        <v>1770923</v>
      </c>
      <c r="X18" s="82">
        <v>1223952</v>
      </c>
      <c r="Y18" s="82">
        <v>546971</v>
      </c>
      <c r="Z18" s="82">
        <v>1770923</v>
      </c>
      <c r="AA18" s="83">
        <v>0</v>
      </c>
    </row>
    <row r="19" spans="1:27" ht="16.5" hidden="1" customHeight="1">
      <c r="A19" s="81" t="s">
        <v>163</v>
      </c>
      <c r="B19" s="81" t="s">
        <v>164</v>
      </c>
      <c r="C19" s="81" t="s">
        <v>137</v>
      </c>
      <c r="D19" s="81" t="s">
        <v>165</v>
      </c>
      <c r="E19" s="81" t="s">
        <v>151</v>
      </c>
      <c r="F19" s="82">
        <v>35468686</v>
      </c>
      <c r="G19" s="83">
        <v>0</v>
      </c>
      <c r="H19" s="83">
        <v>0</v>
      </c>
      <c r="I19" s="83">
        <v>0</v>
      </c>
      <c r="J19" s="83">
        <v>0</v>
      </c>
      <c r="K19" s="83">
        <v>0</v>
      </c>
      <c r="L19" s="83">
        <v>0</v>
      </c>
      <c r="M19" s="82">
        <v>35468686</v>
      </c>
      <c r="N19" s="82">
        <v>6256598</v>
      </c>
      <c r="O19" s="82">
        <v>991798</v>
      </c>
      <c r="P19" s="82">
        <v>7248396</v>
      </c>
      <c r="Q19" s="83">
        <v>0</v>
      </c>
      <c r="R19" s="82">
        <v>28220290</v>
      </c>
      <c r="S19" s="82">
        <v>6256598</v>
      </c>
      <c r="T19" s="82">
        <v>991798</v>
      </c>
      <c r="U19" s="82">
        <v>7248396</v>
      </c>
      <c r="V19" s="82">
        <v>28220290</v>
      </c>
      <c r="W19" s="82">
        <v>7248396</v>
      </c>
      <c r="X19" s="82">
        <v>6256598</v>
      </c>
      <c r="Y19" s="82">
        <v>991798</v>
      </c>
      <c r="Z19" s="82">
        <v>7248396</v>
      </c>
      <c r="AA19" s="83">
        <v>0</v>
      </c>
    </row>
    <row r="20" spans="1:27" ht="16.5" hidden="1" customHeight="1">
      <c r="A20" s="81" t="s">
        <v>166</v>
      </c>
      <c r="B20" s="81" t="s">
        <v>167</v>
      </c>
      <c r="C20" s="81" t="s">
        <v>137</v>
      </c>
      <c r="D20" s="81" t="s">
        <v>168</v>
      </c>
      <c r="E20" s="81" t="s">
        <v>151</v>
      </c>
      <c r="F20" s="82">
        <v>9606101</v>
      </c>
      <c r="G20" s="83">
        <v>0</v>
      </c>
      <c r="H20" s="83">
        <v>0</v>
      </c>
      <c r="I20" s="83">
        <v>0</v>
      </c>
      <c r="J20" s="83">
        <v>0</v>
      </c>
      <c r="K20" s="83">
        <v>0</v>
      </c>
      <c r="L20" s="83">
        <v>0</v>
      </c>
      <c r="M20" s="82">
        <v>9606101</v>
      </c>
      <c r="N20" s="82">
        <v>147928</v>
      </c>
      <c r="O20" s="82">
        <v>64218</v>
      </c>
      <c r="P20" s="82">
        <v>212146</v>
      </c>
      <c r="Q20" s="83">
        <v>0</v>
      </c>
      <c r="R20" s="82">
        <v>9393955</v>
      </c>
      <c r="S20" s="82">
        <v>147928</v>
      </c>
      <c r="T20" s="82">
        <v>64218</v>
      </c>
      <c r="U20" s="82">
        <v>212146</v>
      </c>
      <c r="V20" s="82">
        <v>9393955</v>
      </c>
      <c r="W20" s="82">
        <v>212146</v>
      </c>
      <c r="X20" s="82">
        <v>147928</v>
      </c>
      <c r="Y20" s="82">
        <v>64218</v>
      </c>
      <c r="Z20" s="82">
        <v>212146</v>
      </c>
      <c r="AA20" s="83">
        <v>0</v>
      </c>
    </row>
    <row r="21" spans="1:27" ht="16.5" hidden="1" customHeight="1">
      <c r="A21" s="81" t="s">
        <v>135</v>
      </c>
      <c r="B21" s="81" t="s">
        <v>169</v>
      </c>
      <c r="C21" s="81" t="s">
        <v>137</v>
      </c>
      <c r="D21" s="81" t="s">
        <v>170</v>
      </c>
      <c r="E21" s="81" t="s">
        <v>135</v>
      </c>
      <c r="F21" s="82">
        <v>329997349</v>
      </c>
      <c r="G21" s="83">
        <v>0</v>
      </c>
      <c r="H21" s="83">
        <v>0</v>
      </c>
      <c r="I21" s="83">
        <v>0</v>
      </c>
      <c r="J21" s="83">
        <v>0</v>
      </c>
      <c r="K21" s="83">
        <v>0</v>
      </c>
      <c r="L21" s="83">
        <v>0</v>
      </c>
      <c r="M21" s="82">
        <v>329997349</v>
      </c>
      <c r="N21" s="82">
        <v>38362449</v>
      </c>
      <c r="O21" s="82">
        <v>20626606</v>
      </c>
      <c r="P21" s="82">
        <v>58989055</v>
      </c>
      <c r="Q21" s="83">
        <v>0</v>
      </c>
      <c r="R21" s="82">
        <v>271008294</v>
      </c>
      <c r="S21" s="82">
        <v>38362449</v>
      </c>
      <c r="T21" s="82">
        <v>20626606</v>
      </c>
      <c r="U21" s="82">
        <v>58989055</v>
      </c>
      <c r="V21" s="82">
        <v>271008294</v>
      </c>
      <c r="W21" s="82">
        <v>58926655</v>
      </c>
      <c r="X21" s="82">
        <v>20086151</v>
      </c>
      <c r="Y21" s="82">
        <v>18734646</v>
      </c>
      <c r="Z21" s="82">
        <v>38820797</v>
      </c>
      <c r="AA21" s="82">
        <v>20168258</v>
      </c>
    </row>
    <row r="22" spans="1:27" ht="16.5" hidden="1" customHeight="1">
      <c r="A22" s="81" t="s">
        <v>171</v>
      </c>
      <c r="B22" s="81" t="s">
        <v>172</v>
      </c>
      <c r="C22" s="81" t="s">
        <v>137</v>
      </c>
      <c r="D22" s="81" t="s">
        <v>173</v>
      </c>
      <c r="E22" s="81" t="s">
        <v>151</v>
      </c>
      <c r="F22" s="82">
        <v>94292130</v>
      </c>
      <c r="G22" s="83">
        <v>0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2">
        <v>94292130</v>
      </c>
      <c r="N22" s="82">
        <v>14266507</v>
      </c>
      <c r="O22" s="82">
        <v>7921879</v>
      </c>
      <c r="P22" s="82">
        <v>22188386</v>
      </c>
      <c r="Q22" s="83">
        <v>0</v>
      </c>
      <c r="R22" s="82">
        <v>72103744</v>
      </c>
      <c r="S22" s="82">
        <v>14266507</v>
      </c>
      <c r="T22" s="82">
        <v>7921879</v>
      </c>
      <c r="U22" s="82">
        <v>22188386</v>
      </c>
      <c r="V22" s="82">
        <v>72103744</v>
      </c>
      <c r="W22" s="82">
        <v>22188386</v>
      </c>
      <c r="X22" s="82">
        <v>7560858</v>
      </c>
      <c r="Y22" s="82">
        <v>6705649</v>
      </c>
      <c r="Z22" s="82">
        <v>14266507</v>
      </c>
      <c r="AA22" s="82">
        <v>7921879</v>
      </c>
    </row>
    <row r="23" spans="1:27" ht="16.5" hidden="1" customHeight="1">
      <c r="A23" s="81" t="s">
        <v>174</v>
      </c>
      <c r="B23" s="81" t="s">
        <v>175</v>
      </c>
      <c r="C23" s="81" t="s">
        <v>137</v>
      </c>
      <c r="D23" s="81" t="s">
        <v>176</v>
      </c>
      <c r="E23" s="81" t="s">
        <v>151</v>
      </c>
      <c r="F23" s="82">
        <v>66790259</v>
      </c>
      <c r="G23" s="83">
        <v>0</v>
      </c>
      <c r="H23" s="83">
        <v>0</v>
      </c>
      <c r="I23" s="83">
        <v>0</v>
      </c>
      <c r="J23" s="83">
        <v>0</v>
      </c>
      <c r="K23" s="83">
        <v>0</v>
      </c>
      <c r="L23" s="83">
        <v>0</v>
      </c>
      <c r="M23" s="82">
        <v>66790259</v>
      </c>
      <c r="N23" s="82">
        <v>10106107</v>
      </c>
      <c r="O23" s="82">
        <v>5611579</v>
      </c>
      <c r="P23" s="82">
        <v>15717686</v>
      </c>
      <c r="Q23" s="83">
        <v>0</v>
      </c>
      <c r="R23" s="82">
        <v>51072573</v>
      </c>
      <c r="S23" s="82">
        <v>10106107</v>
      </c>
      <c r="T23" s="82">
        <v>5611579</v>
      </c>
      <c r="U23" s="82">
        <v>15717686</v>
      </c>
      <c r="V23" s="82">
        <v>51072573</v>
      </c>
      <c r="W23" s="82">
        <v>15717686</v>
      </c>
      <c r="X23" s="82">
        <v>5355958</v>
      </c>
      <c r="Y23" s="82">
        <v>4750149</v>
      </c>
      <c r="Z23" s="82">
        <v>10106107</v>
      </c>
      <c r="AA23" s="82">
        <v>5611579</v>
      </c>
    </row>
    <row r="24" spans="1:27" ht="16.5" hidden="1" customHeight="1">
      <c r="A24" s="81" t="s">
        <v>177</v>
      </c>
      <c r="B24" s="81" t="s">
        <v>178</v>
      </c>
      <c r="C24" s="81" t="s">
        <v>137</v>
      </c>
      <c r="D24" s="81" t="s">
        <v>179</v>
      </c>
      <c r="E24" s="81" t="s">
        <v>151</v>
      </c>
      <c r="F24" s="82">
        <v>80050848</v>
      </c>
      <c r="G24" s="83">
        <v>0</v>
      </c>
      <c r="H24" s="83">
        <v>0</v>
      </c>
      <c r="I24" s="83">
        <v>0</v>
      </c>
      <c r="J24" s="83">
        <v>0</v>
      </c>
      <c r="K24" s="83">
        <v>0</v>
      </c>
      <c r="L24" s="83">
        <v>0</v>
      </c>
      <c r="M24" s="82">
        <v>80050848</v>
      </c>
      <c r="N24" s="82">
        <v>1232735</v>
      </c>
      <c r="O24" s="82">
        <v>535148</v>
      </c>
      <c r="P24" s="82">
        <v>1767883</v>
      </c>
      <c r="Q24" s="83">
        <v>0</v>
      </c>
      <c r="R24" s="82">
        <v>78282965</v>
      </c>
      <c r="S24" s="82">
        <v>1232735</v>
      </c>
      <c r="T24" s="82">
        <v>535148</v>
      </c>
      <c r="U24" s="82">
        <v>1767883</v>
      </c>
      <c r="V24" s="82">
        <v>78282965</v>
      </c>
      <c r="W24" s="82">
        <v>1767883</v>
      </c>
      <c r="X24" s="82">
        <v>1232735</v>
      </c>
      <c r="Y24" s="82">
        <v>535148</v>
      </c>
      <c r="Z24" s="82">
        <v>1767883</v>
      </c>
      <c r="AA24" s="83">
        <v>0</v>
      </c>
    </row>
    <row r="25" spans="1:27" ht="16.5" hidden="1" customHeight="1">
      <c r="A25" s="81" t="s">
        <v>180</v>
      </c>
      <c r="B25" s="81" t="s">
        <v>181</v>
      </c>
      <c r="C25" s="81" t="s">
        <v>137</v>
      </c>
      <c r="D25" s="81" t="s">
        <v>182</v>
      </c>
      <c r="E25" s="81" t="s">
        <v>151</v>
      </c>
      <c r="F25" s="82">
        <v>37549513</v>
      </c>
      <c r="G25" s="83">
        <v>0</v>
      </c>
      <c r="H25" s="83">
        <v>0</v>
      </c>
      <c r="I25" s="83">
        <v>0</v>
      </c>
      <c r="J25" s="83">
        <v>0</v>
      </c>
      <c r="K25" s="83">
        <v>0</v>
      </c>
      <c r="L25" s="83">
        <v>0</v>
      </c>
      <c r="M25" s="82">
        <v>37549513</v>
      </c>
      <c r="N25" s="82">
        <v>5379400</v>
      </c>
      <c r="O25" s="82">
        <v>2758600</v>
      </c>
      <c r="P25" s="82">
        <v>8138000</v>
      </c>
      <c r="Q25" s="83">
        <v>0</v>
      </c>
      <c r="R25" s="82">
        <v>29411513</v>
      </c>
      <c r="S25" s="82">
        <v>5379400</v>
      </c>
      <c r="T25" s="82">
        <v>2758600</v>
      </c>
      <c r="U25" s="82">
        <v>8138000</v>
      </c>
      <c r="V25" s="82">
        <v>29411513</v>
      </c>
      <c r="W25" s="82">
        <v>8138000</v>
      </c>
      <c r="X25" s="82">
        <v>2520800</v>
      </c>
      <c r="Y25" s="82">
        <v>2858600</v>
      </c>
      <c r="Z25" s="82">
        <v>5379400</v>
      </c>
      <c r="AA25" s="82">
        <v>2758600</v>
      </c>
    </row>
    <row r="26" spans="1:27" ht="16.5" hidden="1" customHeight="1">
      <c r="A26" s="81" t="s">
        <v>183</v>
      </c>
      <c r="B26" s="81" t="s">
        <v>184</v>
      </c>
      <c r="C26" s="81" t="s">
        <v>137</v>
      </c>
      <c r="D26" s="81" t="s">
        <v>185</v>
      </c>
      <c r="E26" s="81" t="s">
        <v>151</v>
      </c>
      <c r="F26" s="82">
        <v>4377708</v>
      </c>
      <c r="G26" s="83">
        <v>0</v>
      </c>
      <c r="H26" s="83">
        <v>0</v>
      </c>
      <c r="I26" s="83">
        <v>0</v>
      </c>
      <c r="J26" s="83">
        <v>0</v>
      </c>
      <c r="K26" s="83">
        <v>0</v>
      </c>
      <c r="L26" s="83">
        <v>0</v>
      </c>
      <c r="M26" s="82">
        <v>4377708</v>
      </c>
      <c r="N26" s="82">
        <v>653100</v>
      </c>
      <c r="O26" s="82">
        <v>350600</v>
      </c>
      <c r="P26" s="82">
        <v>1003700</v>
      </c>
      <c r="Q26" s="83">
        <v>0</v>
      </c>
      <c r="R26" s="82">
        <v>3374008</v>
      </c>
      <c r="S26" s="82">
        <v>653100</v>
      </c>
      <c r="T26" s="82">
        <v>350600</v>
      </c>
      <c r="U26" s="82">
        <v>1003700</v>
      </c>
      <c r="V26" s="82">
        <v>3374008</v>
      </c>
      <c r="W26" s="82">
        <v>941300</v>
      </c>
      <c r="X26" s="82">
        <v>264700</v>
      </c>
      <c r="Y26" s="82">
        <v>311600</v>
      </c>
      <c r="Z26" s="82">
        <v>576300</v>
      </c>
      <c r="AA26" s="82">
        <v>427400</v>
      </c>
    </row>
    <row r="27" spans="1:27" ht="16.5" hidden="1" customHeight="1">
      <c r="A27" s="81" t="s">
        <v>186</v>
      </c>
      <c r="B27" s="81" t="s">
        <v>187</v>
      </c>
      <c r="C27" s="81" t="s">
        <v>137</v>
      </c>
      <c r="D27" s="81" t="s">
        <v>188</v>
      </c>
      <c r="E27" s="81" t="s">
        <v>151</v>
      </c>
      <c r="F27" s="82">
        <v>28162135</v>
      </c>
      <c r="G27" s="83">
        <v>0</v>
      </c>
      <c r="H27" s="83">
        <v>0</v>
      </c>
      <c r="I27" s="83">
        <v>0</v>
      </c>
      <c r="J27" s="83">
        <v>0</v>
      </c>
      <c r="K27" s="83">
        <v>0</v>
      </c>
      <c r="L27" s="83">
        <v>0</v>
      </c>
      <c r="M27" s="82">
        <v>28162135</v>
      </c>
      <c r="N27" s="82">
        <v>4034400</v>
      </c>
      <c r="O27" s="82">
        <v>2069000</v>
      </c>
      <c r="P27" s="82">
        <v>6103400</v>
      </c>
      <c r="Q27" s="83">
        <v>0</v>
      </c>
      <c r="R27" s="82">
        <v>22058735</v>
      </c>
      <c r="S27" s="82">
        <v>4034400</v>
      </c>
      <c r="T27" s="82">
        <v>2069000</v>
      </c>
      <c r="U27" s="82">
        <v>6103400</v>
      </c>
      <c r="V27" s="82">
        <v>22058735</v>
      </c>
      <c r="W27" s="82">
        <v>6103400</v>
      </c>
      <c r="X27" s="82">
        <v>1890500</v>
      </c>
      <c r="Y27" s="82">
        <v>2143900</v>
      </c>
      <c r="Z27" s="82">
        <v>4034400</v>
      </c>
      <c r="AA27" s="82">
        <v>2069000</v>
      </c>
    </row>
    <row r="28" spans="1:27" ht="16.5" hidden="1" customHeight="1">
      <c r="A28" s="81" t="s">
        <v>189</v>
      </c>
      <c r="B28" s="81" t="s">
        <v>190</v>
      </c>
      <c r="C28" s="81" t="s">
        <v>137</v>
      </c>
      <c r="D28" s="81" t="s">
        <v>191</v>
      </c>
      <c r="E28" s="81" t="s">
        <v>151</v>
      </c>
      <c r="F28" s="82">
        <v>18774756</v>
      </c>
      <c r="G28" s="83">
        <v>0</v>
      </c>
      <c r="H28" s="83">
        <v>0</v>
      </c>
      <c r="I28" s="83">
        <v>0</v>
      </c>
      <c r="J28" s="83">
        <v>0</v>
      </c>
      <c r="K28" s="83">
        <v>0</v>
      </c>
      <c r="L28" s="83">
        <v>0</v>
      </c>
      <c r="M28" s="82">
        <v>18774756</v>
      </c>
      <c r="N28" s="82">
        <v>2690200</v>
      </c>
      <c r="O28" s="82">
        <v>1379800</v>
      </c>
      <c r="P28" s="82">
        <v>4070000</v>
      </c>
      <c r="Q28" s="83">
        <v>0</v>
      </c>
      <c r="R28" s="82">
        <v>14704756</v>
      </c>
      <c r="S28" s="82">
        <v>2690200</v>
      </c>
      <c r="T28" s="82">
        <v>1379800</v>
      </c>
      <c r="U28" s="82">
        <v>4070000</v>
      </c>
      <c r="V28" s="82">
        <v>14704756</v>
      </c>
      <c r="W28" s="82">
        <v>4070000</v>
      </c>
      <c r="X28" s="82">
        <v>1260600</v>
      </c>
      <c r="Y28" s="82">
        <v>1429600</v>
      </c>
      <c r="Z28" s="82">
        <v>2690200</v>
      </c>
      <c r="AA28" s="82">
        <v>1379800</v>
      </c>
    </row>
    <row r="29" spans="1:27" ht="16.5" hidden="1" customHeight="1">
      <c r="A29" s="81" t="s">
        <v>135</v>
      </c>
      <c r="B29" s="81" t="s">
        <v>192</v>
      </c>
      <c r="C29" s="81" t="s">
        <v>137</v>
      </c>
      <c r="D29" s="81" t="s">
        <v>193</v>
      </c>
      <c r="E29" s="81" t="s">
        <v>135</v>
      </c>
      <c r="F29" s="82">
        <v>65312398</v>
      </c>
      <c r="G29" s="83">
        <v>0</v>
      </c>
      <c r="H29" s="83">
        <v>0</v>
      </c>
      <c r="I29" s="83">
        <v>0</v>
      </c>
      <c r="J29" s="83">
        <v>0</v>
      </c>
      <c r="K29" s="82">
        <v>5950000</v>
      </c>
      <c r="L29" s="83">
        <v>0</v>
      </c>
      <c r="M29" s="82">
        <v>71262398</v>
      </c>
      <c r="N29" s="82">
        <v>8971661</v>
      </c>
      <c r="O29" s="82">
        <v>1562033</v>
      </c>
      <c r="P29" s="82">
        <v>10533694</v>
      </c>
      <c r="Q29" s="83">
        <v>0</v>
      </c>
      <c r="R29" s="82">
        <v>60728704</v>
      </c>
      <c r="S29" s="82">
        <v>8971661</v>
      </c>
      <c r="T29" s="82">
        <v>1562033</v>
      </c>
      <c r="U29" s="82">
        <v>10533694</v>
      </c>
      <c r="V29" s="82">
        <v>60728704</v>
      </c>
      <c r="W29" s="82">
        <v>10533694</v>
      </c>
      <c r="X29" s="82">
        <v>8971661</v>
      </c>
      <c r="Y29" s="82">
        <v>1562033</v>
      </c>
      <c r="Z29" s="82">
        <v>10533694</v>
      </c>
      <c r="AA29" s="83">
        <v>0</v>
      </c>
    </row>
    <row r="30" spans="1:27" ht="16.5" hidden="1" customHeight="1">
      <c r="A30" s="81" t="s">
        <v>135</v>
      </c>
      <c r="B30" s="81" t="s">
        <v>194</v>
      </c>
      <c r="C30" s="81" t="s">
        <v>137</v>
      </c>
      <c r="D30" s="81" t="s">
        <v>159</v>
      </c>
      <c r="E30" s="81" t="s">
        <v>135</v>
      </c>
      <c r="F30" s="82">
        <v>65312398</v>
      </c>
      <c r="G30" s="83">
        <v>0</v>
      </c>
      <c r="H30" s="83">
        <v>0</v>
      </c>
      <c r="I30" s="83">
        <v>0</v>
      </c>
      <c r="J30" s="83">
        <v>0</v>
      </c>
      <c r="K30" s="82">
        <v>5950000</v>
      </c>
      <c r="L30" s="83">
        <v>0</v>
      </c>
      <c r="M30" s="82">
        <v>71262398</v>
      </c>
      <c r="N30" s="82">
        <v>8971661</v>
      </c>
      <c r="O30" s="82">
        <v>1562033</v>
      </c>
      <c r="P30" s="82">
        <v>10533694</v>
      </c>
      <c r="Q30" s="83">
        <v>0</v>
      </c>
      <c r="R30" s="82">
        <v>60728704</v>
      </c>
      <c r="S30" s="82">
        <v>8971661</v>
      </c>
      <c r="T30" s="82">
        <v>1562033</v>
      </c>
      <c r="U30" s="82">
        <v>10533694</v>
      </c>
      <c r="V30" s="82">
        <v>60728704</v>
      </c>
      <c r="W30" s="82">
        <v>10533694</v>
      </c>
      <c r="X30" s="82">
        <v>8971661</v>
      </c>
      <c r="Y30" s="82">
        <v>1562033</v>
      </c>
      <c r="Z30" s="82">
        <v>10533694</v>
      </c>
      <c r="AA30" s="83">
        <v>0</v>
      </c>
    </row>
    <row r="31" spans="1:27" ht="16.5" hidden="1" customHeight="1">
      <c r="A31" s="81" t="s">
        <v>195</v>
      </c>
      <c r="B31" s="81" t="s">
        <v>196</v>
      </c>
      <c r="C31" s="81" t="s">
        <v>137</v>
      </c>
      <c r="D31" s="81" t="s">
        <v>197</v>
      </c>
      <c r="E31" s="81" t="s">
        <v>151</v>
      </c>
      <c r="F31" s="82">
        <v>52020738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2">
        <v>52020738</v>
      </c>
      <c r="N31" s="82">
        <v>8215351</v>
      </c>
      <c r="O31" s="82">
        <v>1442616</v>
      </c>
      <c r="P31" s="82">
        <v>9657967</v>
      </c>
      <c r="Q31" s="83">
        <v>0</v>
      </c>
      <c r="R31" s="82">
        <v>42362771</v>
      </c>
      <c r="S31" s="82">
        <v>8215351</v>
      </c>
      <c r="T31" s="82">
        <v>1442616</v>
      </c>
      <c r="U31" s="82">
        <v>9657967</v>
      </c>
      <c r="V31" s="82">
        <v>42362771</v>
      </c>
      <c r="W31" s="82">
        <v>9657967</v>
      </c>
      <c r="X31" s="82">
        <v>8215351</v>
      </c>
      <c r="Y31" s="82">
        <v>1442616</v>
      </c>
      <c r="Z31" s="82">
        <v>9657967</v>
      </c>
      <c r="AA31" s="83">
        <v>0</v>
      </c>
    </row>
    <row r="32" spans="1:27" ht="16.5" hidden="1" customHeight="1">
      <c r="A32" s="81" t="s">
        <v>198</v>
      </c>
      <c r="B32" s="81" t="s">
        <v>199</v>
      </c>
      <c r="C32" s="81" t="s">
        <v>137</v>
      </c>
      <c r="D32" s="81" t="s">
        <v>200</v>
      </c>
      <c r="E32" s="81" t="s">
        <v>151</v>
      </c>
      <c r="F32" s="82">
        <v>9050000</v>
      </c>
      <c r="G32" s="83">
        <v>0</v>
      </c>
      <c r="H32" s="83">
        <v>0</v>
      </c>
      <c r="I32" s="83">
        <v>0</v>
      </c>
      <c r="J32" s="83">
        <v>0</v>
      </c>
      <c r="K32" s="82">
        <v>5950000</v>
      </c>
      <c r="L32" s="83">
        <v>0</v>
      </c>
      <c r="M32" s="82">
        <v>15000000</v>
      </c>
      <c r="N32" s="83">
        <v>0</v>
      </c>
      <c r="O32" s="83">
        <v>0</v>
      </c>
      <c r="P32" s="83">
        <v>0</v>
      </c>
      <c r="Q32" s="83">
        <v>0</v>
      </c>
      <c r="R32" s="82">
        <v>15000000</v>
      </c>
      <c r="S32" s="83">
        <v>0</v>
      </c>
      <c r="T32" s="83">
        <v>0</v>
      </c>
      <c r="U32" s="83">
        <v>0</v>
      </c>
      <c r="V32" s="82">
        <v>15000000</v>
      </c>
      <c r="W32" s="83">
        <v>0</v>
      </c>
      <c r="X32" s="83">
        <v>0</v>
      </c>
      <c r="Y32" s="83">
        <v>0</v>
      </c>
      <c r="Z32" s="83">
        <v>0</v>
      </c>
      <c r="AA32" s="83">
        <v>0</v>
      </c>
    </row>
    <row r="33" spans="1:27" ht="16.5" hidden="1" customHeight="1">
      <c r="A33" s="81" t="s">
        <v>201</v>
      </c>
      <c r="B33" s="81" t="s">
        <v>202</v>
      </c>
      <c r="C33" s="81" t="s">
        <v>137</v>
      </c>
      <c r="D33" s="81" t="s">
        <v>203</v>
      </c>
      <c r="E33" s="81" t="s">
        <v>151</v>
      </c>
      <c r="F33" s="82">
        <v>4241660</v>
      </c>
      <c r="G33" s="83">
        <v>0</v>
      </c>
      <c r="H33" s="83">
        <v>0</v>
      </c>
      <c r="I33" s="83">
        <v>0</v>
      </c>
      <c r="J33" s="83">
        <v>0</v>
      </c>
      <c r="K33" s="83">
        <v>0</v>
      </c>
      <c r="L33" s="83">
        <v>0</v>
      </c>
      <c r="M33" s="82">
        <v>4241660</v>
      </c>
      <c r="N33" s="82">
        <v>756310</v>
      </c>
      <c r="O33" s="82">
        <v>119417</v>
      </c>
      <c r="P33" s="82">
        <v>875727</v>
      </c>
      <c r="Q33" s="83">
        <v>0</v>
      </c>
      <c r="R33" s="82">
        <v>3365933</v>
      </c>
      <c r="S33" s="82">
        <v>756310</v>
      </c>
      <c r="T33" s="82">
        <v>119417</v>
      </c>
      <c r="U33" s="82">
        <v>875727</v>
      </c>
      <c r="V33" s="82">
        <v>3365933</v>
      </c>
      <c r="W33" s="82">
        <v>875727</v>
      </c>
      <c r="X33" s="82">
        <v>756310</v>
      </c>
      <c r="Y33" s="82">
        <v>119417</v>
      </c>
      <c r="Z33" s="82">
        <v>875727</v>
      </c>
      <c r="AA33" s="83">
        <v>0</v>
      </c>
    </row>
    <row r="34" spans="1:27" ht="16.5" customHeight="1">
      <c r="A34" s="81" t="s">
        <v>135</v>
      </c>
      <c r="B34" s="95" t="s">
        <v>204</v>
      </c>
      <c r="C34" s="95" t="s">
        <v>137</v>
      </c>
      <c r="D34" s="95" t="s">
        <v>96</v>
      </c>
      <c r="E34" s="95" t="s">
        <v>135</v>
      </c>
      <c r="F34" s="96">
        <v>1147202923</v>
      </c>
      <c r="G34" s="97">
        <v>0</v>
      </c>
      <c r="H34" s="97">
        <v>0</v>
      </c>
      <c r="I34" s="97">
        <v>0</v>
      </c>
      <c r="J34" s="97">
        <v>0</v>
      </c>
      <c r="K34" s="96">
        <v>68712729</v>
      </c>
      <c r="L34" s="96">
        <v>98662729</v>
      </c>
      <c r="M34" s="96">
        <v>1117252923</v>
      </c>
      <c r="N34" s="96">
        <v>721061659</v>
      </c>
      <c r="O34" s="96">
        <v>23769473</v>
      </c>
      <c r="P34" s="96">
        <v>744831132</v>
      </c>
      <c r="Q34" s="83">
        <v>0</v>
      </c>
      <c r="R34" s="82">
        <v>372421791</v>
      </c>
      <c r="S34" s="82">
        <v>719192893</v>
      </c>
      <c r="T34" s="82">
        <v>23769473</v>
      </c>
      <c r="U34" s="82">
        <v>742962366</v>
      </c>
      <c r="V34" s="82">
        <v>374290557</v>
      </c>
      <c r="W34" s="82">
        <v>63194215</v>
      </c>
      <c r="X34" s="82">
        <v>11245589</v>
      </c>
      <c r="Y34" s="82">
        <v>50949247</v>
      </c>
      <c r="Z34" s="82">
        <v>62194836</v>
      </c>
      <c r="AA34" s="82">
        <v>680767530</v>
      </c>
    </row>
    <row r="35" spans="1:27" ht="16.5" hidden="1" customHeight="1">
      <c r="A35" s="81" t="s">
        <v>135</v>
      </c>
      <c r="B35" s="81" t="s">
        <v>205</v>
      </c>
      <c r="C35" s="81" t="s">
        <v>137</v>
      </c>
      <c r="D35" s="81" t="s">
        <v>206</v>
      </c>
      <c r="E35" s="81" t="s">
        <v>135</v>
      </c>
      <c r="F35" s="82">
        <v>1147202923</v>
      </c>
      <c r="G35" s="83">
        <v>0</v>
      </c>
      <c r="H35" s="83">
        <v>0</v>
      </c>
      <c r="I35" s="83">
        <v>0</v>
      </c>
      <c r="J35" s="83">
        <v>0</v>
      </c>
      <c r="K35" s="82">
        <v>68712729</v>
      </c>
      <c r="L35" s="82">
        <v>98662729</v>
      </c>
      <c r="M35" s="82">
        <v>1117252923</v>
      </c>
      <c r="N35" s="82">
        <v>721061659</v>
      </c>
      <c r="O35" s="82">
        <v>23769473</v>
      </c>
      <c r="P35" s="82">
        <v>744831132</v>
      </c>
      <c r="Q35" s="83">
        <v>0</v>
      </c>
      <c r="R35" s="82">
        <v>372421791</v>
      </c>
      <c r="S35" s="82">
        <v>719192893</v>
      </c>
      <c r="T35" s="82">
        <v>23769473</v>
      </c>
      <c r="U35" s="82">
        <v>742962366</v>
      </c>
      <c r="V35" s="82">
        <v>374290557</v>
      </c>
      <c r="W35" s="82">
        <v>63194215</v>
      </c>
      <c r="X35" s="82">
        <v>11245589</v>
      </c>
      <c r="Y35" s="82">
        <v>50949247</v>
      </c>
      <c r="Z35" s="82">
        <v>62194836</v>
      </c>
      <c r="AA35" s="82">
        <v>680767530</v>
      </c>
    </row>
    <row r="36" spans="1:27" ht="16.5" hidden="1" customHeight="1">
      <c r="A36" s="81" t="s">
        <v>135</v>
      </c>
      <c r="B36" s="81" t="s">
        <v>207</v>
      </c>
      <c r="C36" s="81" t="s">
        <v>137</v>
      </c>
      <c r="D36" s="81" t="s">
        <v>208</v>
      </c>
      <c r="E36" s="81" t="s">
        <v>135</v>
      </c>
      <c r="F36" s="82">
        <v>145511858</v>
      </c>
      <c r="G36" s="83">
        <v>0</v>
      </c>
      <c r="H36" s="83">
        <v>0</v>
      </c>
      <c r="I36" s="83">
        <v>0</v>
      </c>
      <c r="J36" s="83">
        <v>0</v>
      </c>
      <c r="K36" s="82">
        <v>35489168</v>
      </c>
      <c r="L36" s="82">
        <v>83192314</v>
      </c>
      <c r="M36" s="82">
        <v>97808712</v>
      </c>
      <c r="N36" s="82">
        <v>2998136</v>
      </c>
      <c r="O36" s="83">
        <v>0</v>
      </c>
      <c r="P36" s="82">
        <v>2998136</v>
      </c>
      <c r="Q36" s="83">
        <v>0</v>
      </c>
      <c r="R36" s="82">
        <v>94810576</v>
      </c>
      <c r="S36" s="82">
        <v>2998136</v>
      </c>
      <c r="T36" s="83">
        <v>0</v>
      </c>
      <c r="U36" s="82">
        <v>2998136</v>
      </c>
      <c r="V36" s="82">
        <v>94810576</v>
      </c>
      <c r="W36" s="82">
        <v>299814</v>
      </c>
      <c r="X36" s="82">
        <v>299814</v>
      </c>
      <c r="Y36" s="82">
        <v>-299814</v>
      </c>
      <c r="Z36" s="83">
        <v>0</v>
      </c>
      <c r="AA36" s="82">
        <v>2998136</v>
      </c>
    </row>
    <row r="37" spans="1:27" ht="16.5" hidden="1" customHeight="1">
      <c r="A37" s="81" t="s">
        <v>209</v>
      </c>
      <c r="B37" s="81" t="s">
        <v>210</v>
      </c>
      <c r="C37" s="81" t="s">
        <v>137</v>
      </c>
      <c r="D37" s="81" t="s">
        <v>211</v>
      </c>
      <c r="E37" s="81" t="s">
        <v>151</v>
      </c>
      <c r="F37" s="82">
        <v>8421848</v>
      </c>
      <c r="G37" s="83">
        <v>0</v>
      </c>
      <c r="H37" s="83">
        <v>0</v>
      </c>
      <c r="I37" s="83">
        <v>0</v>
      </c>
      <c r="J37" s="83">
        <v>0</v>
      </c>
      <c r="K37" s="82">
        <v>6576288</v>
      </c>
      <c r="L37" s="83">
        <v>0</v>
      </c>
      <c r="M37" s="82">
        <v>14998136</v>
      </c>
      <c r="N37" s="82">
        <v>2998136</v>
      </c>
      <c r="O37" s="83">
        <v>0</v>
      </c>
      <c r="P37" s="82">
        <v>2998136</v>
      </c>
      <c r="Q37" s="83">
        <v>0</v>
      </c>
      <c r="R37" s="82">
        <v>12000000</v>
      </c>
      <c r="S37" s="82">
        <v>2998136</v>
      </c>
      <c r="T37" s="83">
        <v>0</v>
      </c>
      <c r="U37" s="82">
        <v>2998136</v>
      </c>
      <c r="V37" s="82">
        <v>12000000</v>
      </c>
      <c r="W37" s="82">
        <v>299814</v>
      </c>
      <c r="X37" s="82">
        <v>299814</v>
      </c>
      <c r="Y37" s="82">
        <v>-299814</v>
      </c>
      <c r="Z37" s="83">
        <v>0</v>
      </c>
      <c r="AA37" s="82">
        <v>2998136</v>
      </c>
    </row>
    <row r="38" spans="1:27" ht="16.5" hidden="1" customHeight="1">
      <c r="A38" s="81" t="s">
        <v>212</v>
      </c>
      <c r="B38" s="81" t="s">
        <v>213</v>
      </c>
      <c r="C38" s="81" t="s">
        <v>137</v>
      </c>
      <c r="D38" s="81" t="s">
        <v>214</v>
      </c>
      <c r="E38" s="81" t="s">
        <v>151</v>
      </c>
      <c r="F38" s="82">
        <v>23087120</v>
      </c>
      <c r="G38" s="83">
        <v>0</v>
      </c>
      <c r="H38" s="83">
        <v>0</v>
      </c>
      <c r="I38" s="83">
        <v>0</v>
      </c>
      <c r="J38" s="83">
        <v>0</v>
      </c>
      <c r="K38" s="82">
        <v>28912880</v>
      </c>
      <c r="L38" s="83">
        <v>0</v>
      </c>
      <c r="M38" s="82">
        <v>52000000</v>
      </c>
      <c r="N38" s="83">
        <v>0</v>
      </c>
      <c r="O38" s="83">
        <v>0</v>
      </c>
      <c r="P38" s="83">
        <v>0</v>
      </c>
      <c r="Q38" s="83">
        <v>0</v>
      </c>
      <c r="R38" s="82">
        <v>52000000</v>
      </c>
      <c r="S38" s="83">
        <v>0</v>
      </c>
      <c r="T38" s="83">
        <v>0</v>
      </c>
      <c r="U38" s="83">
        <v>0</v>
      </c>
      <c r="V38" s="82">
        <v>52000000</v>
      </c>
      <c r="W38" s="83">
        <v>0</v>
      </c>
      <c r="X38" s="83">
        <v>0</v>
      </c>
      <c r="Y38" s="83">
        <v>0</v>
      </c>
      <c r="Z38" s="83">
        <v>0</v>
      </c>
      <c r="AA38" s="83">
        <v>0</v>
      </c>
    </row>
    <row r="39" spans="1:27" ht="16.5" hidden="1" customHeight="1">
      <c r="A39" s="81" t="s">
        <v>215</v>
      </c>
      <c r="B39" s="81" t="s">
        <v>216</v>
      </c>
      <c r="C39" s="81" t="s">
        <v>137</v>
      </c>
      <c r="D39" s="81" t="s">
        <v>217</v>
      </c>
      <c r="E39" s="81" t="s">
        <v>151</v>
      </c>
      <c r="F39" s="82">
        <v>114002890</v>
      </c>
      <c r="G39" s="83">
        <v>0</v>
      </c>
      <c r="H39" s="83">
        <v>0</v>
      </c>
      <c r="I39" s="83">
        <v>0</v>
      </c>
      <c r="J39" s="83">
        <v>0</v>
      </c>
      <c r="K39" s="83">
        <v>0</v>
      </c>
      <c r="L39" s="82">
        <v>83192314</v>
      </c>
      <c r="M39" s="82">
        <v>30810576</v>
      </c>
      <c r="N39" s="83">
        <v>0</v>
      </c>
      <c r="O39" s="83">
        <v>0</v>
      </c>
      <c r="P39" s="83">
        <v>0</v>
      </c>
      <c r="Q39" s="83">
        <v>0</v>
      </c>
      <c r="R39" s="82">
        <v>30810576</v>
      </c>
      <c r="S39" s="83">
        <v>0</v>
      </c>
      <c r="T39" s="83">
        <v>0</v>
      </c>
      <c r="U39" s="83">
        <v>0</v>
      </c>
      <c r="V39" s="82">
        <v>30810576</v>
      </c>
      <c r="W39" s="83">
        <v>0</v>
      </c>
      <c r="X39" s="83">
        <v>0</v>
      </c>
      <c r="Y39" s="83">
        <v>0</v>
      </c>
      <c r="Z39" s="83">
        <v>0</v>
      </c>
      <c r="AA39" s="83">
        <v>0</v>
      </c>
    </row>
    <row r="40" spans="1:27" ht="16.5" hidden="1" customHeight="1">
      <c r="A40" s="81" t="s">
        <v>135</v>
      </c>
      <c r="B40" s="81" t="s">
        <v>218</v>
      </c>
      <c r="C40" s="81" t="s">
        <v>137</v>
      </c>
      <c r="D40" s="81" t="s">
        <v>219</v>
      </c>
      <c r="E40" s="81" t="s">
        <v>135</v>
      </c>
      <c r="F40" s="82">
        <v>1001691065</v>
      </c>
      <c r="G40" s="83">
        <v>0</v>
      </c>
      <c r="H40" s="83">
        <v>0</v>
      </c>
      <c r="I40" s="83">
        <v>0</v>
      </c>
      <c r="J40" s="83">
        <v>0</v>
      </c>
      <c r="K40" s="82">
        <v>33223561</v>
      </c>
      <c r="L40" s="82">
        <v>15470415</v>
      </c>
      <c r="M40" s="82">
        <v>1019444211</v>
      </c>
      <c r="N40" s="82">
        <v>718063523</v>
      </c>
      <c r="O40" s="82">
        <v>23769473</v>
      </c>
      <c r="P40" s="82">
        <v>741832996</v>
      </c>
      <c r="Q40" s="83">
        <v>0</v>
      </c>
      <c r="R40" s="82">
        <v>277611215</v>
      </c>
      <c r="S40" s="82">
        <v>716194757</v>
      </c>
      <c r="T40" s="82">
        <v>23769473</v>
      </c>
      <c r="U40" s="82">
        <v>739964230</v>
      </c>
      <c r="V40" s="82">
        <v>279479981</v>
      </c>
      <c r="W40" s="82">
        <v>62894401</v>
      </c>
      <c r="X40" s="82">
        <v>10945775</v>
      </c>
      <c r="Y40" s="82">
        <v>51249061</v>
      </c>
      <c r="Z40" s="82">
        <v>62194836</v>
      </c>
      <c r="AA40" s="82">
        <v>677769394</v>
      </c>
    </row>
    <row r="41" spans="1:27" ht="16.5" hidden="1" customHeight="1">
      <c r="A41" s="81" t="s">
        <v>220</v>
      </c>
      <c r="B41" s="81" t="s">
        <v>221</v>
      </c>
      <c r="C41" s="81" t="s">
        <v>137</v>
      </c>
      <c r="D41" s="81" t="s">
        <v>222</v>
      </c>
      <c r="E41" s="81" t="s">
        <v>151</v>
      </c>
      <c r="F41" s="82">
        <v>8557935</v>
      </c>
      <c r="G41" s="83">
        <v>0</v>
      </c>
      <c r="H41" s="83">
        <v>0</v>
      </c>
      <c r="I41" s="83">
        <v>0</v>
      </c>
      <c r="J41" s="83">
        <v>0</v>
      </c>
      <c r="K41" s="83">
        <v>0</v>
      </c>
      <c r="L41" s="82">
        <v>6176298</v>
      </c>
      <c r="M41" s="82">
        <v>2381637</v>
      </c>
      <c r="N41" s="82">
        <v>2381637</v>
      </c>
      <c r="O41" s="83">
        <v>0</v>
      </c>
      <c r="P41" s="82">
        <v>2381637</v>
      </c>
      <c r="Q41" s="83">
        <v>0</v>
      </c>
      <c r="R41" s="83">
        <v>0</v>
      </c>
      <c r="S41" s="82">
        <v>2381637</v>
      </c>
      <c r="T41" s="83">
        <v>0</v>
      </c>
      <c r="U41" s="82">
        <v>2381637</v>
      </c>
      <c r="V41" s="83">
        <v>0</v>
      </c>
      <c r="W41" s="82">
        <v>582756</v>
      </c>
      <c r="X41" s="82">
        <v>582756</v>
      </c>
      <c r="Y41" s="82">
        <v>-199876</v>
      </c>
      <c r="Z41" s="82">
        <v>382880</v>
      </c>
      <c r="AA41" s="82">
        <v>1998757</v>
      </c>
    </row>
    <row r="42" spans="1:27" ht="16.5" hidden="1" customHeight="1">
      <c r="A42" s="81" t="s">
        <v>223</v>
      </c>
      <c r="B42" s="81" t="s">
        <v>224</v>
      </c>
      <c r="C42" s="81" t="s">
        <v>137</v>
      </c>
      <c r="D42" s="81" t="s">
        <v>225</v>
      </c>
      <c r="E42" s="81" t="s">
        <v>151</v>
      </c>
      <c r="F42" s="82">
        <v>283223236</v>
      </c>
      <c r="G42" s="83">
        <v>0</v>
      </c>
      <c r="H42" s="83">
        <v>0</v>
      </c>
      <c r="I42" s="83">
        <v>0</v>
      </c>
      <c r="J42" s="83">
        <v>0</v>
      </c>
      <c r="K42" s="82">
        <v>5958359</v>
      </c>
      <c r="L42" s="83">
        <v>0</v>
      </c>
      <c r="M42" s="82">
        <v>289181595</v>
      </c>
      <c r="N42" s="82">
        <v>241445707</v>
      </c>
      <c r="O42" s="82">
        <v>19429793</v>
      </c>
      <c r="P42" s="82">
        <v>260875500</v>
      </c>
      <c r="Q42" s="83">
        <v>0</v>
      </c>
      <c r="R42" s="82">
        <v>28306095</v>
      </c>
      <c r="S42" s="82">
        <v>241445707</v>
      </c>
      <c r="T42" s="82">
        <v>19429793</v>
      </c>
      <c r="U42" s="82">
        <v>260875500</v>
      </c>
      <c r="V42" s="82">
        <v>28306095</v>
      </c>
      <c r="W42" s="83">
        <v>0</v>
      </c>
      <c r="X42" s="83">
        <v>0</v>
      </c>
      <c r="Y42" s="83">
        <v>0</v>
      </c>
      <c r="Z42" s="83">
        <v>0</v>
      </c>
      <c r="AA42" s="82">
        <v>260875500</v>
      </c>
    </row>
    <row r="43" spans="1:27" ht="16.5" hidden="1" customHeight="1">
      <c r="A43" s="81" t="s">
        <v>226</v>
      </c>
      <c r="B43" s="81" t="s">
        <v>227</v>
      </c>
      <c r="C43" s="81" t="s">
        <v>137</v>
      </c>
      <c r="D43" s="81" t="s">
        <v>228</v>
      </c>
      <c r="E43" s="81" t="s">
        <v>151</v>
      </c>
      <c r="F43" s="82">
        <v>81634894</v>
      </c>
      <c r="G43" s="83">
        <v>0</v>
      </c>
      <c r="H43" s="83">
        <v>0</v>
      </c>
      <c r="I43" s="83">
        <v>0</v>
      </c>
      <c r="J43" s="83">
        <v>0</v>
      </c>
      <c r="K43" s="82">
        <v>1594682</v>
      </c>
      <c r="L43" s="82">
        <v>9294117</v>
      </c>
      <c r="M43" s="82">
        <v>73935459</v>
      </c>
      <c r="N43" s="82">
        <v>6865659</v>
      </c>
      <c r="O43" s="82">
        <v>539680</v>
      </c>
      <c r="P43" s="82">
        <v>7405339</v>
      </c>
      <c r="Q43" s="83">
        <v>0</v>
      </c>
      <c r="R43" s="82">
        <v>66530120</v>
      </c>
      <c r="S43" s="82">
        <v>4996893</v>
      </c>
      <c r="T43" s="82">
        <v>539680</v>
      </c>
      <c r="U43" s="82">
        <v>5536573</v>
      </c>
      <c r="V43" s="82">
        <v>68398886</v>
      </c>
      <c r="W43" s="82">
        <v>1039369</v>
      </c>
      <c r="X43" s="82">
        <v>499689</v>
      </c>
      <c r="Y43" s="82">
        <v>39991</v>
      </c>
      <c r="Z43" s="82">
        <v>539680</v>
      </c>
      <c r="AA43" s="82">
        <v>4996893</v>
      </c>
    </row>
    <row r="44" spans="1:27" ht="16.5" hidden="1" customHeight="1">
      <c r="A44" s="81" t="s">
        <v>229</v>
      </c>
      <c r="B44" s="81" t="s">
        <v>230</v>
      </c>
      <c r="C44" s="81" t="s">
        <v>137</v>
      </c>
      <c r="D44" s="81" t="s">
        <v>231</v>
      </c>
      <c r="E44" s="81" t="s">
        <v>151</v>
      </c>
      <c r="F44" s="82">
        <v>628275000</v>
      </c>
      <c r="G44" s="83">
        <v>0</v>
      </c>
      <c r="H44" s="83">
        <v>0</v>
      </c>
      <c r="I44" s="83">
        <v>0</v>
      </c>
      <c r="J44" s="83">
        <v>0</v>
      </c>
      <c r="K44" s="82">
        <v>25670520</v>
      </c>
      <c r="L44" s="83">
        <v>0</v>
      </c>
      <c r="M44" s="82">
        <v>653945520</v>
      </c>
      <c r="N44" s="82">
        <v>467370520</v>
      </c>
      <c r="O44" s="82">
        <v>3800000</v>
      </c>
      <c r="P44" s="82">
        <v>471170520</v>
      </c>
      <c r="Q44" s="83">
        <v>0</v>
      </c>
      <c r="R44" s="82">
        <v>182775000</v>
      </c>
      <c r="S44" s="82">
        <v>467370520</v>
      </c>
      <c r="T44" s="82">
        <v>3800000</v>
      </c>
      <c r="U44" s="82">
        <v>471170520</v>
      </c>
      <c r="V44" s="82">
        <v>182775000</v>
      </c>
      <c r="W44" s="82">
        <v>61272276</v>
      </c>
      <c r="X44" s="82">
        <v>9863330</v>
      </c>
      <c r="Y44" s="82">
        <v>51408946</v>
      </c>
      <c r="Z44" s="82">
        <v>61272276</v>
      </c>
      <c r="AA44" s="82">
        <v>409898244</v>
      </c>
    </row>
    <row r="45" spans="1:27" ht="16.5" customHeight="1">
      <c r="A45" s="81" t="s">
        <v>135</v>
      </c>
      <c r="B45" s="95" t="s">
        <v>232</v>
      </c>
      <c r="C45" s="95" t="s">
        <v>137</v>
      </c>
      <c r="D45" s="95" t="s">
        <v>97</v>
      </c>
      <c r="E45" s="95" t="s">
        <v>135</v>
      </c>
      <c r="F45" s="96">
        <v>40000000</v>
      </c>
      <c r="G45" s="97">
        <v>0</v>
      </c>
      <c r="H45" s="97">
        <v>0</v>
      </c>
      <c r="I45" s="97">
        <v>0</v>
      </c>
      <c r="J45" s="97">
        <v>0</v>
      </c>
      <c r="K45" s="97">
        <v>0</v>
      </c>
      <c r="L45" s="97">
        <v>0</v>
      </c>
      <c r="M45" s="96">
        <v>40000000</v>
      </c>
      <c r="N45" s="97">
        <v>0</v>
      </c>
      <c r="O45" s="97">
        <v>0</v>
      </c>
      <c r="P45" s="97">
        <v>0</v>
      </c>
      <c r="Q45" s="83">
        <v>0</v>
      </c>
      <c r="R45" s="82">
        <v>40000000</v>
      </c>
      <c r="S45" s="83">
        <v>0</v>
      </c>
      <c r="T45" s="83">
        <v>0</v>
      </c>
      <c r="U45" s="83">
        <v>0</v>
      </c>
      <c r="V45" s="82">
        <v>40000000</v>
      </c>
      <c r="W45" s="83">
        <v>0</v>
      </c>
      <c r="X45" s="83">
        <v>0</v>
      </c>
      <c r="Y45" s="83">
        <v>0</v>
      </c>
      <c r="Z45" s="83">
        <v>0</v>
      </c>
      <c r="AA45" s="83">
        <v>0</v>
      </c>
    </row>
    <row r="46" spans="1:27" ht="16.5" hidden="1" customHeight="1">
      <c r="A46" s="81" t="s">
        <v>135</v>
      </c>
      <c r="B46" s="81" t="s">
        <v>233</v>
      </c>
      <c r="C46" s="81" t="s">
        <v>137</v>
      </c>
      <c r="D46" s="81" t="s">
        <v>234</v>
      </c>
      <c r="E46" s="81" t="s">
        <v>135</v>
      </c>
      <c r="F46" s="82">
        <v>40000000</v>
      </c>
      <c r="G46" s="83">
        <v>0</v>
      </c>
      <c r="H46" s="83">
        <v>0</v>
      </c>
      <c r="I46" s="83">
        <v>0</v>
      </c>
      <c r="J46" s="83">
        <v>0</v>
      </c>
      <c r="K46" s="83">
        <v>0</v>
      </c>
      <c r="L46" s="83">
        <v>0</v>
      </c>
      <c r="M46" s="82">
        <v>40000000</v>
      </c>
      <c r="N46" s="83">
        <v>0</v>
      </c>
      <c r="O46" s="83">
        <v>0</v>
      </c>
      <c r="P46" s="83">
        <v>0</v>
      </c>
      <c r="Q46" s="83">
        <v>0</v>
      </c>
      <c r="R46" s="82">
        <v>40000000</v>
      </c>
      <c r="S46" s="83">
        <v>0</v>
      </c>
      <c r="T46" s="83">
        <v>0</v>
      </c>
      <c r="U46" s="83">
        <v>0</v>
      </c>
      <c r="V46" s="82">
        <v>40000000</v>
      </c>
      <c r="W46" s="83">
        <v>0</v>
      </c>
      <c r="X46" s="83">
        <v>0</v>
      </c>
      <c r="Y46" s="83">
        <v>0</v>
      </c>
      <c r="Z46" s="83">
        <v>0</v>
      </c>
      <c r="AA46" s="83">
        <v>0</v>
      </c>
    </row>
    <row r="47" spans="1:27" ht="16.5" hidden="1" customHeight="1">
      <c r="A47" s="81" t="s">
        <v>135</v>
      </c>
      <c r="B47" s="81" t="s">
        <v>235</v>
      </c>
      <c r="C47" s="81" t="s">
        <v>137</v>
      </c>
      <c r="D47" s="81" t="s">
        <v>236</v>
      </c>
      <c r="E47" s="81" t="s">
        <v>135</v>
      </c>
      <c r="F47" s="82">
        <v>40000000</v>
      </c>
      <c r="G47" s="83">
        <v>0</v>
      </c>
      <c r="H47" s="83">
        <v>0</v>
      </c>
      <c r="I47" s="83">
        <v>0</v>
      </c>
      <c r="J47" s="83">
        <v>0</v>
      </c>
      <c r="K47" s="83">
        <v>0</v>
      </c>
      <c r="L47" s="83">
        <v>0</v>
      </c>
      <c r="M47" s="82">
        <v>40000000</v>
      </c>
      <c r="N47" s="83">
        <v>0</v>
      </c>
      <c r="O47" s="83">
        <v>0</v>
      </c>
      <c r="P47" s="83">
        <v>0</v>
      </c>
      <c r="Q47" s="83">
        <v>0</v>
      </c>
      <c r="R47" s="82">
        <v>40000000</v>
      </c>
      <c r="S47" s="83">
        <v>0</v>
      </c>
      <c r="T47" s="83">
        <v>0</v>
      </c>
      <c r="U47" s="83">
        <v>0</v>
      </c>
      <c r="V47" s="82">
        <v>40000000</v>
      </c>
      <c r="W47" s="83">
        <v>0</v>
      </c>
      <c r="X47" s="83">
        <v>0</v>
      </c>
      <c r="Y47" s="83">
        <v>0</v>
      </c>
      <c r="Z47" s="83">
        <v>0</v>
      </c>
      <c r="AA47" s="83">
        <v>0</v>
      </c>
    </row>
    <row r="48" spans="1:27" ht="16.5" hidden="1" customHeight="1">
      <c r="A48" s="81" t="s">
        <v>237</v>
      </c>
      <c r="B48" s="81" t="s">
        <v>238</v>
      </c>
      <c r="C48" s="81" t="s">
        <v>137</v>
      </c>
      <c r="D48" s="81" t="s">
        <v>239</v>
      </c>
      <c r="E48" s="81" t="s">
        <v>151</v>
      </c>
      <c r="F48" s="82">
        <v>40000000</v>
      </c>
      <c r="G48" s="83">
        <v>0</v>
      </c>
      <c r="H48" s="83">
        <v>0</v>
      </c>
      <c r="I48" s="83">
        <v>0</v>
      </c>
      <c r="J48" s="83">
        <v>0</v>
      </c>
      <c r="K48" s="83">
        <v>0</v>
      </c>
      <c r="L48" s="83">
        <v>0</v>
      </c>
      <c r="M48" s="82">
        <v>40000000</v>
      </c>
      <c r="N48" s="83">
        <v>0</v>
      </c>
      <c r="O48" s="83">
        <v>0</v>
      </c>
      <c r="P48" s="83">
        <v>0</v>
      </c>
      <c r="Q48" s="83">
        <v>0</v>
      </c>
      <c r="R48" s="82">
        <v>40000000</v>
      </c>
      <c r="S48" s="83">
        <v>0</v>
      </c>
      <c r="T48" s="83">
        <v>0</v>
      </c>
      <c r="U48" s="83">
        <v>0</v>
      </c>
      <c r="V48" s="82">
        <v>40000000</v>
      </c>
      <c r="W48" s="83">
        <v>0</v>
      </c>
      <c r="X48" s="83">
        <v>0</v>
      </c>
      <c r="Y48" s="83">
        <v>0</v>
      </c>
      <c r="Z48" s="83">
        <v>0</v>
      </c>
      <c r="AA48" s="83">
        <v>0</v>
      </c>
    </row>
    <row r="49" spans="1:27" ht="16.5" customHeight="1">
      <c r="A49" s="81" t="s">
        <v>135</v>
      </c>
      <c r="B49" s="95" t="s">
        <v>240</v>
      </c>
      <c r="C49" s="95" t="s">
        <v>137</v>
      </c>
      <c r="D49" s="95" t="s">
        <v>241</v>
      </c>
      <c r="E49" s="95" t="s">
        <v>135</v>
      </c>
      <c r="F49" s="96">
        <v>15321058</v>
      </c>
      <c r="G49" s="97">
        <v>0</v>
      </c>
      <c r="H49" s="97">
        <v>0</v>
      </c>
      <c r="I49" s="97">
        <v>0</v>
      </c>
      <c r="J49" s="97">
        <v>0</v>
      </c>
      <c r="K49" s="97">
        <v>0</v>
      </c>
      <c r="L49" s="97">
        <v>0</v>
      </c>
      <c r="M49" s="96">
        <v>15321058</v>
      </c>
      <c r="N49" s="96">
        <v>15321058</v>
      </c>
      <c r="O49" s="97">
        <v>0</v>
      </c>
      <c r="P49" s="96">
        <v>15321058</v>
      </c>
      <c r="Q49" s="83">
        <v>0</v>
      </c>
      <c r="R49" s="83">
        <v>0</v>
      </c>
      <c r="S49" s="82">
        <v>15321058</v>
      </c>
      <c r="T49" s="83">
        <v>0</v>
      </c>
      <c r="U49" s="82">
        <v>15321058</v>
      </c>
      <c r="V49" s="83">
        <v>0</v>
      </c>
      <c r="W49" s="82">
        <v>3830265</v>
      </c>
      <c r="X49" s="82">
        <v>2553510</v>
      </c>
      <c r="Y49" s="82">
        <v>1276755</v>
      </c>
      <c r="Z49" s="82">
        <v>3830265</v>
      </c>
      <c r="AA49" s="82">
        <v>11490793</v>
      </c>
    </row>
    <row r="50" spans="1:27" ht="16.5" customHeight="1">
      <c r="A50" s="81" t="s">
        <v>135</v>
      </c>
      <c r="B50" s="81" t="s">
        <v>242</v>
      </c>
      <c r="C50" s="81" t="s">
        <v>137</v>
      </c>
      <c r="D50" s="81" t="s">
        <v>98</v>
      </c>
      <c r="E50" s="81" t="s">
        <v>135</v>
      </c>
      <c r="F50" s="82">
        <v>15321058</v>
      </c>
      <c r="G50" s="83">
        <v>0</v>
      </c>
      <c r="H50" s="83">
        <v>0</v>
      </c>
      <c r="I50" s="83">
        <v>0</v>
      </c>
      <c r="J50" s="83">
        <v>0</v>
      </c>
      <c r="K50" s="83">
        <v>0</v>
      </c>
      <c r="L50" s="83">
        <v>0</v>
      </c>
      <c r="M50" s="82">
        <v>15321058</v>
      </c>
      <c r="N50" s="82">
        <v>15321058</v>
      </c>
      <c r="O50" s="83">
        <v>0</v>
      </c>
      <c r="P50" s="82">
        <v>15321058</v>
      </c>
      <c r="Q50" s="83">
        <v>0</v>
      </c>
      <c r="R50" s="83">
        <v>0</v>
      </c>
      <c r="S50" s="82">
        <v>15321058</v>
      </c>
      <c r="T50" s="83">
        <v>0</v>
      </c>
      <c r="U50" s="82">
        <v>15321058</v>
      </c>
      <c r="V50" s="83">
        <v>0</v>
      </c>
      <c r="W50" s="82">
        <v>3830265</v>
      </c>
      <c r="X50" s="82">
        <v>2553510</v>
      </c>
      <c r="Y50" s="82">
        <v>1276755</v>
      </c>
      <c r="Z50" s="82">
        <v>3830265</v>
      </c>
      <c r="AA50" s="82">
        <v>11490793</v>
      </c>
    </row>
    <row r="51" spans="1:27" ht="16.5" customHeight="1">
      <c r="A51" s="81" t="s">
        <v>243</v>
      </c>
      <c r="B51" s="81" t="s">
        <v>244</v>
      </c>
      <c r="C51" s="81" t="s">
        <v>137</v>
      </c>
      <c r="D51" s="81" t="s">
        <v>245</v>
      </c>
      <c r="E51" s="81" t="s">
        <v>151</v>
      </c>
      <c r="F51" s="82">
        <v>15321058</v>
      </c>
      <c r="G51" s="83">
        <v>0</v>
      </c>
      <c r="H51" s="83">
        <v>0</v>
      </c>
      <c r="I51" s="83">
        <v>0</v>
      </c>
      <c r="J51" s="83">
        <v>0</v>
      </c>
      <c r="K51" s="83">
        <v>0</v>
      </c>
      <c r="L51" s="83">
        <v>0</v>
      </c>
      <c r="M51" s="82">
        <v>15321058</v>
      </c>
      <c r="N51" s="82">
        <v>15321058</v>
      </c>
      <c r="O51" s="83">
        <v>0</v>
      </c>
      <c r="P51" s="82">
        <v>15321058</v>
      </c>
      <c r="Q51" s="83">
        <v>0</v>
      </c>
      <c r="R51" s="83">
        <v>0</v>
      </c>
      <c r="S51" s="82">
        <v>15321058</v>
      </c>
      <c r="T51" s="83">
        <v>0</v>
      </c>
      <c r="U51" s="82">
        <v>15321058</v>
      </c>
      <c r="V51" s="83">
        <v>0</v>
      </c>
      <c r="W51" s="82">
        <v>3830265</v>
      </c>
      <c r="X51" s="82">
        <v>2553510</v>
      </c>
      <c r="Y51" s="82">
        <v>1276755</v>
      </c>
      <c r="Z51" s="82">
        <v>3830265</v>
      </c>
      <c r="AA51" s="82">
        <v>11490793</v>
      </c>
    </row>
    <row r="52" spans="1:27" ht="16.5" customHeight="1">
      <c r="A52" s="81" t="s">
        <v>135</v>
      </c>
      <c r="B52" s="81" t="s">
        <v>246</v>
      </c>
      <c r="C52" s="81" t="s">
        <v>137</v>
      </c>
      <c r="D52" s="81" t="s">
        <v>247</v>
      </c>
      <c r="E52" s="81" t="s">
        <v>135</v>
      </c>
      <c r="F52" s="82">
        <v>1441250000</v>
      </c>
      <c r="G52" s="83">
        <v>0</v>
      </c>
      <c r="H52" s="83">
        <v>0</v>
      </c>
      <c r="I52" s="83">
        <v>0</v>
      </c>
      <c r="J52" s="83">
        <v>0</v>
      </c>
      <c r="K52" s="82">
        <v>94434883</v>
      </c>
      <c r="L52" s="82">
        <v>70434883</v>
      </c>
      <c r="M52" s="82">
        <v>1465250000</v>
      </c>
      <c r="N52" s="82">
        <v>1260109117</v>
      </c>
      <c r="O52" s="82">
        <v>44249188</v>
      </c>
      <c r="P52" s="82">
        <v>1304358305</v>
      </c>
      <c r="Q52" s="83">
        <v>0</v>
      </c>
      <c r="R52" s="82">
        <v>160891695</v>
      </c>
      <c r="S52" s="82">
        <v>807300000</v>
      </c>
      <c r="T52" s="82">
        <v>470958305</v>
      </c>
      <c r="U52" s="82">
        <v>1278258305</v>
      </c>
      <c r="V52" s="82">
        <v>186991695</v>
      </c>
      <c r="W52" s="82">
        <v>12590851</v>
      </c>
      <c r="X52" s="83">
        <v>0</v>
      </c>
      <c r="Y52" s="82">
        <v>12590851</v>
      </c>
      <c r="Z52" s="82">
        <v>12590851</v>
      </c>
      <c r="AA52" s="82">
        <v>1265667454</v>
      </c>
    </row>
    <row r="53" spans="1:27" ht="16.5" customHeight="1">
      <c r="A53" s="81" t="s">
        <v>135</v>
      </c>
      <c r="B53" s="81" t="s">
        <v>248</v>
      </c>
      <c r="C53" s="81" t="s">
        <v>137</v>
      </c>
      <c r="D53" s="81" t="s">
        <v>249</v>
      </c>
      <c r="E53" s="81" t="s">
        <v>135</v>
      </c>
      <c r="F53" s="82">
        <v>1441250000</v>
      </c>
      <c r="G53" s="83">
        <v>0</v>
      </c>
      <c r="H53" s="83">
        <v>0</v>
      </c>
      <c r="I53" s="83">
        <v>0</v>
      </c>
      <c r="J53" s="83">
        <v>0</v>
      </c>
      <c r="K53" s="82">
        <v>94434883</v>
      </c>
      <c r="L53" s="82">
        <v>70434883</v>
      </c>
      <c r="M53" s="82">
        <v>1465250000</v>
      </c>
      <c r="N53" s="82">
        <v>1260109117</v>
      </c>
      <c r="O53" s="82">
        <v>44249188</v>
      </c>
      <c r="P53" s="82">
        <v>1304358305</v>
      </c>
      <c r="Q53" s="83">
        <v>0</v>
      </c>
      <c r="R53" s="82">
        <v>160891695</v>
      </c>
      <c r="S53" s="82">
        <v>807300000</v>
      </c>
      <c r="T53" s="82">
        <v>470958305</v>
      </c>
      <c r="U53" s="82">
        <v>1278258305</v>
      </c>
      <c r="V53" s="82">
        <v>186991695</v>
      </c>
      <c r="W53" s="82">
        <v>12590851</v>
      </c>
      <c r="X53" s="83">
        <v>0</v>
      </c>
      <c r="Y53" s="82">
        <v>12590851</v>
      </c>
      <c r="Z53" s="82">
        <v>12590851</v>
      </c>
      <c r="AA53" s="82">
        <v>1265667454</v>
      </c>
    </row>
    <row r="54" spans="1:27" ht="16.5" hidden="1" customHeight="1">
      <c r="A54" s="81" t="s">
        <v>135</v>
      </c>
      <c r="B54" s="81" t="s">
        <v>250</v>
      </c>
      <c r="C54" s="81" t="s">
        <v>137</v>
      </c>
      <c r="D54" s="81" t="s">
        <v>219</v>
      </c>
      <c r="E54" s="81" t="s">
        <v>135</v>
      </c>
      <c r="F54" s="82">
        <v>1441250000</v>
      </c>
      <c r="G54" s="83">
        <v>0</v>
      </c>
      <c r="H54" s="83">
        <v>0</v>
      </c>
      <c r="I54" s="83">
        <v>0</v>
      </c>
      <c r="J54" s="83">
        <v>0</v>
      </c>
      <c r="K54" s="82">
        <v>94434883</v>
      </c>
      <c r="L54" s="82">
        <v>70434883</v>
      </c>
      <c r="M54" s="82">
        <v>1465250000</v>
      </c>
      <c r="N54" s="82">
        <v>1260109117</v>
      </c>
      <c r="O54" s="82">
        <v>44249188</v>
      </c>
      <c r="P54" s="82">
        <v>1304358305</v>
      </c>
      <c r="Q54" s="83">
        <v>0</v>
      </c>
      <c r="R54" s="82">
        <v>160891695</v>
      </c>
      <c r="S54" s="82">
        <v>807300000</v>
      </c>
      <c r="T54" s="82">
        <v>470958305</v>
      </c>
      <c r="U54" s="82">
        <v>1278258305</v>
      </c>
      <c r="V54" s="82">
        <v>186991695</v>
      </c>
      <c r="W54" s="82">
        <v>12590851</v>
      </c>
      <c r="X54" s="83">
        <v>0</v>
      </c>
      <c r="Y54" s="82">
        <v>12590851</v>
      </c>
      <c r="Z54" s="82">
        <v>12590851</v>
      </c>
      <c r="AA54" s="82">
        <v>1265667454</v>
      </c>
    </row>
    <row r="55" spans="1:27" ht="36.75" customHeight="1">
      <c r="A55" s="81" t="s">
        <v>251</v>
      </c>
      <c r="B55" s="81" t="s">
        <v>252</v>
      </c>
      <c r="C55" s="81" t="s">
        <v>137</v>
      </c>
      <c r="D55" s="88" t="s">
        <v>253</v>
      </c>
      <c r="E55" s="88" t="s">
        <v>151</v>
      </c>
      <c r="F55" s="89">
        <v>11781000</v>
      </c>
      <c r="G55" s="90">
        <v>0</v>
      </c>
      <c r="H55" s="90">
        <v>0</v>
      </c>
      <c r="I55" s="90">
        <v>0</v>
      </c>
      <c r="J55" s="90">
        <v>0</v>
      </c>
      <c r="K55" s="89">
        <v>69909883</v>
      </c>
      <c r="L55" s="90">
        <v>0</v>
      </c>
      <c r="M55" s="89">
        <v>81690883</v>
      </c>
      <c r="N55" s="89">
        <v>28000000</v>
      </c>
      <c r="O55" s="89">
        <v>26144188</v>
      </c>
      <c r="P55" s="89">
        <v>54144188</v>
      </c>
      <c r="Q55" s="83">
        <v>0</v>
      </c>
      <c r="R55" s="82">
        <v>27546695</v>
      </c>
      <c r="S55" s="83">
        <v>0</v>
      </c>
      <c r="T55" s="82">
        <v>28044188</v>
      </c>
      <c r="U55" s="82">
        <v>28044188</v>
      </c>
      <c r="V55" s="82">
        <v>53646695</v>
      </c>
      <c r="W55" s="82">
        <v>44188</v>
      </c>
      <c r="X55" s="83">
        <v>0</v>
      </c>
      <c r="Y55" s="82">
        <v>44188</v>
      </c>
      <c r="Z55" s="82">
        <v>44188</v>
      </c>
      <c r="AA55" s="82">
        <v>28000000</v>
      </c>
    </row>
    <row r="56" spans="1:27" ht="36.75" customHeight="1">
      <c r="A56" s="81" t="s">
        <v>254</v>
      </c>
      <c r="B56" s="81" t="s">
        <v>255</v>
      </c>
      <c r="C56" s="81" t="s">
        <v>137</v>
      </c>
      <c r="D56" s="88" t="s">
        <v>256</v>
      </c>
      <c r="E56" s="88" t="s">
        <v>151</v>
      </c>
      <c r="F56" s="89">
        <v>51975000</v>
      </c>
      <c r="G56" s="90">
        <v>0</v>
      </c>
      <c r="H56" s="90">
        <v>0</v>
      </c>
      <c r="I56" s="90">
        <v>0</v>
      </c>
      <c r="J56" s="90">
        <v>0</v>
      </c>
      <c r="K56" s="89">
        <v>525000</v>
      </c>
      <c r="L56" s="90">
        <v>0</v>
      </c>
      <c r="M56" s="89">
        <v>52500000</v>
      </c>
      <c r="N56" s="89">
        <v>50000000</v>
      </c>
      <c r="O56" s="90">
        <v>0</v>
      </c>
      <c r="P56" s="89">
        <v>50000000</v>
      </c>
      <c r="Q56" s="83">
        <v>0</v>
      </c>
      <c r="R56" s="82">
        <v>2500000</v>
      </c>
      <c r="S56" s="83">
        <v>0</v>
      </c>
      <c r="T56" s="82">
        <v>50000000</v>
      </c>
      <c r="U56" s="82">
        <v>50000000</v>
      </c>
      <c r="V56" s="82">
        <v>2500000</v>
      </c>
      <c r="W56" s="82">
        <v>5000000</v>
      </c>
      <c r="X56" s="83">
        <v>0</v>
      </c>
      <c r="Y56" s="82">
        <v>5000000</v>
      </c>
      <c r="Z56" s="82">
        <v>5000000</v>
      </c>
      <c r="AA56" s="82">
        <v>45000000</v>
      </c>
    </row>
    <row r="57" spans="1:27" ht="36.75" customHeight="1">
      <c r="A57" s="81" t="s">
        <v>257</v>
      </c>
      <c r="B57" s="81" t="s">
        <v>255</v>
      </c>
      <c r="C57" s="81" t="s">
        <v>137</v>
      </c>
      <c r="D57" s="88" t="s">
        <v>258</v>
      </c>
      <c r="E57" s="88" t="s">
        <v>259</v>
      </c>
      <c r="F57" s="90">
        <v>0</v>
      </c>
      <c r="G57" s="90">
        <v>0</v>
      </c>
      <c r="H57" s="90">
        <v>0</v>
      </c>
      <c r="I57" s="90">
        <v>0</v>
      </c>
      <c r="J57" s="90">
        <v>0</v>
      </c>
      <c r="K57" s="89">
        <v>24000000</v>
      </c>
      <c r="L57" s="90">
        <v>0</v>
      </c>
      <c r="M57" s="89">
        <v>24000000</v>
      </c>
      <c r="N57" s="90">
        <v>0</v>
      </c>
      <c r="O57" s="89">
        <v>23205000</v>
      </c>
      <c r="P57" s="89">
        <v>23205000</v>
      </c>
      <c r="Q57" s="83">
        <v>0</v>
      </c>
      <c r="R57" s="82">
        <v>795000</v>
      </c>
      <c r="S57" s="83">
        <v>0</v>
      </c>
      <c r="T57" s="82">
        <v>23205000</v>
      </c>
      <c r="U57" s="82">
        <v>23205000</v>
      </c>
      <c r="V57" s="82">
        <v>795000</v>
      </c>
      <c r="W57" s="83">
        <v>0</v>
      </c>
      <c r="X57" s="83">
        <v>0</v>
      </c>
      <c r="Y57" s="83">
        <v>0</v>
      </c>
      <c r="Z57" s="83">
        <v>0</v>
      </c>
      <c r="AA57" s="82">
        <v>23205000</v>
      </c>
    </row>
    <row r="58" spans="1:27" ht="36.75" customHeight="1">
      <c r="A58" s="81" t="s">
        <v>260</v>
      </c>
      <c r="B58" s="81" t="s">
        <v>255</v>
      </c>
      <c r="C58" s="81" t="s">
        <v>137</v>
      </c>
      <c r="D58" s="85" t="s">
        <v>261</v>
      </c>
      <c r="E58" s="85" t="s">
        <v>151</v>
      </c>
      <c r="F58" s="86">
        <v>330000000</v>
      </c>
      <c r="G58" s="87">
        <v>0</v>
      </c>
      <c r="H58" s="87">
        <v>0</v>
      </c>
      <c r="I58" s="87">
        <v>0</v>
      </c>
      <c r="J58" s="87">
        <v>0</v>
      </c>
      <c r="K58" s="87">
        <v>0</v>
      </c>
      <c r="L58" s="87">
        <v>0</v>
      </c>
      <c r="M58" s="86">
        <v>330000000</v>
      </c>
      <c r="N58" s="86">
        <v>330000000</v>
      </c>
      <c r="O58" s="87">
        <v>0</v>
      </c>
      <c r="P58" s="86">
        <v>330000000</v>
      </c>
      <c r="Q58" s="83">
        <v>0</v>
      </c>
      <c r="R58" s="83">
        <v>0</v>
      </c>
      <c r="S58" s="82">
        <v>330000000</v>
      </c>
      <c r="T58" s="83">
        <v>0</v>
      </c>
      <c r="U58" s="82">
        <v>330000000</v>
      </c>
      <c r="V58" s="83">
        <v>0</v>
      </c>
      <c r="W58" s="83">
        <v>0</v>
      </c>
      <c r="X58" s="83">
        <v>0</v>
      </c>
      <c r="Y58" s="83">
        <v>0</v>
      </c>
      <c r="Z58" s="83">
        <v>0</v>
      </c>
      <c r="AA58" s="82">
        <v>330000000</v>
      </c>
    </row>
    <row r="59" spans="1:27" ht="36.75" customHeight="1">
      <c r="A59" s="81" t="s">
        <v>262</v>
      </c>
      <c r="B59" s="81" t="s">
        <v>263</v>
      </c>
      <c r="C59" s="81" t="s">
        <v>137</v>
      </c>
      <c r="D59" s="101" t="s">
        <v>264</v>
      </c>
      <c r="E59" s="101" t="s">
        <v>151</v>
      </c>
      <c r="F59" s="102">
        <v>155000000</v>
      </c>
      <c r="G59" s="103">
        <v>0</v>
      </c>
      <c r="H59" s="103">
        <v>0</v>
      </c>
      <c r="I59" s="103">
        <v>0</v>
      </c>
      <c r="J59" s="103">
        <v>0</v>
      </c>
      <c r="K59" s="103">
        <v>0</v>
      </c>
      <c r="L59" s="103">
        <v>0</v>
      </c>
      <c r="M59" s="102">
        <v>155000000</v>
      </c>
      <c r="N59" s="102">
        <v>150300000</v>
      </c>
      <c r="O59" s="103">
        <v>0</v>
      </c>
      <c r="P59" s="102">
        <v>150300000</v>
      </c>
      <c r="Q59" s="83">
        <v>0</v>
      </c>
      <c r="R59" s="82">
        <v>4700000</v>
      </c>
      <c r="S59" s="82">
        <v>118800000</v>
      </c>
      <c r="T59" s="82">
        <v>31500000</v>
      </c>
      <c r="U59" s="82">
        <v>150300000</v>
      </c>
      <c r="V59" s="82">
        <v>4700000</v>
      </c>
      <c r="W59" s="82">
        <v>4013332</v>
      </c>
      <c r="X59" s="83">
        <v>0</v>
      </c>
      <c r="Y59" s="82">
        <v>4013332</v>
      </c>
      <c r="Z59" s="82">
        <v>4013332</v>
      </c>
      <c r="AA59" s="82">
        <v>146286668</v>
      </c>
    </row>
    <row r="60" spans="1:27" ht="36.75" customHeight="1">
      <c r="A60" s="81" t="s">
        <v>265</v>
      </c>
      <c r="B60" s="81" t="s">
        <v>263</v>
      </c>
      <c r="C60" s="81" t="s">
        <v>137</v>
      </c>
      <c r="D60" s="88" t="s">
        <v>266</v>
      </c>
      <c r="E60" s="88" t="s">
        <v>151</v>
      </c>
      <c r="F60" s="89">
        <v>802244000</v>
      </c>
      <c r="G60" s="90">
        <v>0</v>
      </c>
      <c r="H60" s="90">
        <v>0</v>
      </c>
      <c r="I60" s="90">
        <v>0</v>
      </c>
      <c r="J60" s="90">
        <v>0</v>
      </c>
      <c r="K60" s="90">
        <v>0</v>
      </c>
      <c r="L60" s="89">
        <v>70434883</v>
      </c>
      <c r="M60" s="89">
        <v>731809117</v>
      </c>
      <c r="N60" s="89">
        <v>621809117</v>
      </c>
      <c r="O60" s="89">
        <v>-5100000</v>
      </c>
      <c r="P60" s="89">
        <v>616709117</v>
      </c>
      <c r="Q60" s="83">
        <v>0</v>
      </c>
      <c r="R60" s="82">
        <v>115100000</v>
      </c>
      <c r="S60" s="82">
        <v>278500000</v>
      </c>
      <c r="T60" s="82">
        <v>338209117</v>
      </c>
      <c r="U60" s="82">
        <v>616709117</v>
      </c>
      <c r="V60" s="82">
        <v>115100000</v>
      </c>
      <c r="W60" s="82">
        <v>3533331</v>
      </c>
      <c r="X60" s="83">
        <v>0</v>
      </c>
      <c r="Y60" s="82">
        <v>3533331</v>
      </c>
      <c r="Z60" s="82">
        <v>3533331</v>
      </c>
      <c r="AA60" s="82">
        <v>613175786</v>
      </c>
    </row>
    <row r="61" spans="1:27" ht="36.75" customHeight="1">
      <c r="A61" s="81" t="s">
        <v>267</v>
      </c>
      <c r="B61" s="81" t="s">
        <v>263</v>
      </c>
      <c r="C61" s="81" t="s">
        <v>137</v>
      </c>
      <c r="D61" s="85" t="s">
        <v>268</v>
      </c>
      <c r="E61" s="85" t="s">
        <v>151</v>
      </c>
      <c r="F61" s="86">
        <v>80000000</v>
      </c>
      <c r="G61" s="87">
        <v>0</v>
      </c>
      <c r="H61" s="87">
        <v>0</v>
      </c>
      <c r="I61" s="87">
        <v>0</v>
      </c>
      <c r="J61" s="87">
        <v>0</v>
      </c>
      <c r="K61" s="87">
        <v>0</v>
      </c>
      <c r="L61" s="87">
        <v>0</v>
      </c>
      <c r="M61" s="86">
        <v>80000000</v>
      </c>
      <c r="N61" s="86">
        <v>80000000</v>
      </c>
      <c r="O61" s="87">
        <v>0</v>
      </c>
      <c r="P61" s="86">
        <v>80000000</v>
      </c>
      <c r="Q61" s="83">
        <v>0</v>
      </c>
      <c r="R61" s="83">
        <v>0</v>
      </c>
      <c r="S61" s="82">
        <v>80000000</v>
      </c>
      <c r="T61" s="83">
        <v>0</v>
      </c>
      <c r="U61" s="82">
        <v>80000000</v>
      </c>
      <c r="V61" s="83">
        <v>0</v>
      </c>
      <c r="W61" s="83">
        <v>0</v>
      </c>
      <c r="X61" s="83">
        <v>0</v>
      </c>
      <c r="Y61" s="83">
        <v>0</v>
      </c>
      <c r="Z61" s="83">
        <v>0</v>
      </c>
      <c r="AA61" s="82">
        <v>80000000</v>
      </c>
    </row>
    <row r="62" spans="1:27" ht="36.75" customHeight="1">
      <c r="A62" s="81" t="s">
        <v>269</v>
      </c>
      <c r="B62" s="81" t="s">
        <v>263</v>
      </c>
      <c r="C62" s="81" t="s">
        <v>137</v>
      </c>
      <c r="D62" s="104" t="s">
        <v>270</v>
      </c>
      <c r="E62" s="104" t="s">
        <v>151</v>
      </c>
      <c r="F62" s="105">
        <v>10250000</v>
      </c>
      <c r="G62" s="106">
        <v>0</v>
      </c>
      <c r="H62" s="106">
        <v>0</v>
      </c>
      <c r="I62" s="106">
        <v>0</v>
      </c>
      <c r="J62" s="106">
        <v>0</v>
      </c>
      <c r="K62" s="106">
        <v>0</v>
      </c>
      <c r="L62" s="106">
        <v>0</v>
      </c>
      <c r="M62" s="105">
        <v>10250000</v>
      </c>
      <c r="N62" s="106">
        <v>0</v>
      </c>
      <c r="O62" s="106">
        <v>0</v>
      </c>
      <c r="P62" s="106">
        <v>0</v>
      </c>
      <c r="Q62" s="83">
        <v>0</v>
      </c>
      <c r="R62" s="82">
        <v>10250000</v>
      </c>
      <c r="S62" s="83">
        <v>0</v>
      </c>
      <c r="T62" s="83">
        <v>0</v>
      </c>
      <c r="U62" s="83">
        <v>0</v>
      </c>
      <c r="V62" s="82">
        <v>10250000</v>
      </c>
      <c r="W62" s="83">
        <v>0</v>
      </c>
      <c r="X62" s="83">
        <v>0</v>
      </c>
      <c r="Y62" s="83">
        <v>0</v>
      </c>
      <c r="Z62" s="83">
        <v>0</v>
      </c>
      <c r="AA62" s="83">
        <v>0</v>
      </c>
    </row>
    <row r="64" spans="1:27" ht="60">
      <c r="D64" s="115" t="s">
        <v>271</v>
      </c>
      <c r="M64" s="93">
        <f>+M55</f>
        <v>81690883</v>
      </c>
      <c r="N64" s="93">
        <f t="shared" ref="N64:AA64" si="0">+N55</f>
        <v>28000000</v>
      </c>
      <c r="O64" s="93">
        <f t="shared" si="0"/>
        <v>26144188</v>
      </c>
      <c r="P64" s="93">
        <f t="shared" si="0"/>
        <v>54144188</v>
      </c>
      <c r="Q64" s="91">
        <f t="shared" si="0"/>
        <v>0</v>
      </c>
      <c r="R64" s="91">
        <f t="shared" si="0"/>
        <v>27546695</v>
      </c>
      <c r="S64" s="91">
        <f t="shared" si="0"/>
        <v>0</v>
      </c>
      <c r="T64" s="91">
        <f t="shared" si="0"/>
        <v>28044188</v>
      </c>
      <c r="U64" s="91">
        <f t="shared" si="0"/>
        <v>28044188</v>
      </c>
      <c r="V64" s="91">
        <f t="shared" si="0"/>
        <v>53646695</v>
      </c>
      <c r="W64" s="91">
        <f t="shared" si="0"/>
        <v>44188</v>
      </c>
      <c r="X64" s="91">
        <f t="shared" si="0"/>
        <v>0</v>
      </c>
      <c r="Y64" s="91">
        <f t="shared" si="0"/>
        <v>44188</v>
      </c>
      <c r="Z64" s="91">
        <f t="shared" si="0"/>
        <v>44188</v>
      </c>
      <c r="AA64" s="91">
        <f t="shared" si="0"/>
        <v>28000000</v>
      </c>
    </row>
    <row r="65" spans="4:16" ht="30">
      <c r="D65" s="84" t="s">
        <v>101</v>
      </c>
      <c r="M65" s="93">
        <f>+SUM(M56:M58)</f>
        <v>406500000</v>
      </c>
      <c r="N65" s="93">
        <f t="shared" ref="N65:P65" si="1">+SUM(N56:N58)</f>
        <v>380000000</v>
      </c>
      <c r="O65" s="93">
        <f t="shared" si="1"/>
        <v>23205000</v>
      </c>
      <c r="P65" s="93">
        <f t="shared" si="1"/>
        <v>403205000</v>
      </c>
    </row>
    <row r="66" spans="4:16">
      <c r="D66" s="78" t="s">
        <v>272</v>
      </c>
      <c r="M66" s="93">
        <f>+SUM(M59:M62)</f>
        <v>977059117</v>
      </c>
      <c r="N66" s="93">
        <f t="shared" ref="N66:P66" si="2">+SUM(N59:N62)</f>
        <v>852109117</v>
      </c>
      <c r="O66" s="93">
        <f t="shared" si="2"/>
        <v>-5100000</v>
      </c>
      <c r="P66" s="93">
        <f t="shared" si="2"/>
        <v>847009117</v>
      </c>
    </row>
    <row r="67" spans="4:16">
      <c r="M67" s="92"/>
      <c r="N67" s="92"/>
      <c r="O67" s="92"/>
      <c r="P67" s="92"/>
    </row>
    <row r="68" spans="4:16">
      <c r="D68" s="78" t="s">
        <v>308</v>
      </c>
      <c r="M68" s="91">
        <f>+M55+M56+M57+M60</f>
        <v>890000000</v>
      </c>
      <c r="P68" s="91">
        <f>+P55+P56+P57+P60</f>
        <v>744058305</v>
      </c>
    </row>
    <row r="69" spans="4:16">
      <c r="D69" s="78" t="s">
        <v>309</v>
      </c>
      <c r="M69" s="91">
        <f>+M58+M61</f>
        <v>410000000</v>
      </c>
      <c r="P69" s="91">
        <f>+P58+P61</f>
        <v>410000000</v>
      </c>
    </row>
    <row r="70" spans="4:16">
      <c r="D70" s="78" t="s">
        <v>310</v>
      </c>
      <c r="M70" s="91">
        <f>+M59</f>
        <v>155000000</v>
      </c>
      <c r="P70" s="91">
        <f>+P59</f>
        <v>150300000</v>
      </c>
    </row>
    <row r="71" spans="4:16">
      <c r="D71" s="78" t="s">
        <v>311</v>
      </c>
      <c r="M71" s="91">
        <f>+M62</f>
        <v>10250000</v>
      </c>
      <c r="P71" s="91">
        <f>+P62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2"/>
  <sheetViews>
    <sheetView showGridLines="0" topLeftCell="B5" zoomScaleNormal="100" workbookViewId="0">
      <selection activeCell="D49" sqref="D49"/>
    </sheetView>
  </sheetViews>
  <sheetFormatPr baseColWidth="10" defaultRowHeight="15"/>
  <cols>
    <col min="1" max="1" width="13.25" style="109" bestFit="1" customWidth="1"/>
    <col min="2" max="2" width="15.75" style="109" bestFit="1" customWidth="1"/>
    <col min="3" max="3" width="12.875" style="109" bestFit="1" customWidth="1"/>
    <col min="4" max="4" width="40" style="109" bestFit="1" customWidth="1"/>
    <col min="5" max="5" width="5.75" style="109" hidden="1" customWidth="1"/>
    <col min="6" max="6" width="14.5" style="109" hidden="1" customWidth="1"/>
    <col min="7" max="7" width="7.625" style="109" hidden="1" customWidth="1"/>
    <col min="8" max="8" width="11.375" style="109" hidden="1" customWidth="1"/>
    <col min="9" max="9" width="13.125" style="109" hidden="1" customWidth="1"/>
    <col min="10" max="10" width="9.75" style="109" hidden="1" customWidth="1"/>
    <col min="11" max="12" width="12.375" style="109" hidden="1" customWidth="1"/>
    <col min="13" max="13" width="17" style="109" bestFit="1" customWidth="1"/>
    <col min="14" max="14" width="13.875" style="109" hidden="1" customWidth="1"/>
    <col min="15" max="15" width="12.375" style="109" hidden="1" customWidth="1"/>
    <col min="16" max="16" width="20.625" style="109" hidden="1" customWidth="1"/>
    <col min="17" max="17" width="15.625" style="109" hidden="1" customWidth="1"/>
    <col min="18" max="18" width="13.875" style="109" hidden="1" customWidth="1"/>
    <col min="19" max="19" width="20.25" style="109" hidden="1" customWidth="1"/>
    <col min="20" max="20" width="23.125" style="109" hidden="1" customWidth="1"/>
    <col min="21" max="21" width="14.625" style="109" customWidth="1"/>
    <col min="22" max="22" width="17.875" style="109" hidden="1" customWidth="1"/>
    <col min="23" max="23" width="13.75" style="109" hidden="1" customWidth="1"/>
    <col min="24" max="24" width="14.75" style="109" hidden="1" customWidth="1"/>
    <col min="25" max="25" width="15" style="109" hidden="1" customWidth="1"/>
    <col min="26" max="26" width="12.375" style="109" hidden="1" customWidth="1"/>
    <col min="27" max="27" width="13.875" style="109" hidden="1" customWidth="1"/>
    <col min="28" max="30" width="11" style="109" customWidth="1"/>
    <col min="31" max="16384" width="11" style="109"/>
  </cols>
  <sheetData>
    <row r="1" spans="1:28">
      <c r="A1" s="181" t="s">
        <v>105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</row>
    <row r="2" spans="1:28">
      <c r="A2" s="180" t="s">
        <v>106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10"/>
    </row>
    <row r="3" spans="1:28">
      <c r="A3" s="180" t="s">
        <v>107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10"/>
    </row>
    <row r="4" spans="1:28">
      <c r="A4" s="180" t="s">
        <v>319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</row>
    <row r="5" spans="1:28">
      <c r="A5" s="180" t="s">
        <v>320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10"/>
    </row>
    <row r="6" spans="1:28">
      <c r="A6" s="180"/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10"/>
    </row>
    <row r="7" spans="1:28" ht="21" customHeight="1">
      <c r="A7" s="111" t="s">
        <v>111</v>
      </c>
      <c r="B7" s="111" t="s">
        <v>112</v>
      </c>
      <c r="C7" s="111" t="s">
        <v>113</v>
      </c>
      <c r="D7" s="111" t="s">
        <v>87</v>
      </c>
      <c r="E7" s="111" t="s">
        <v>114</v>
      </c>
      <c r="F7" s="111" t="s">
        <v>115</v>
      </c>
      <c r="G7" s="111" t="s">
        <v>116</v>
      </c>
      <c r="H7" s="111" t="s">
        <v>117</v>
      </c>
      <c r="I7" s="111" t="s">
        <v>118</v>
      </c>
      <c r="J7" s="111" t="s">
        <v>119</v>
      </c>
      <c r="K7" s="111" t="s">
        <v>120</v>
      </c>
      <c r="L7" s="111" t="s">
        <v>121</v>
      </c>
      <c r="M7" s="111" t="s">
        <v>88</v>
      </c>
      <c r="N7" s="111" t="s">
        <v>122</v>
      </c>
      <c r="O7" s="111" t="s">
        <v>123</v>
      </c>
      <c r="P7" s="111" t="s">
        <v>94</v>
      </c>
      <c r="Q7" s="111" t="s">
        <v>124</v>
      </c>
      <c r="R7" s="111" t="s">
        <v>125</v>
      </c>
      <c r="S7" s="111" t="s">
        <v>126</v>
      </c>
      <c r="T7" s="111" t="s">
        <v>127</v>
      </c>
      <c r="U7" s="136" t="s">
        <v>128</v>
      </c>
      <c r="V7" s="111" t="s">
        <v>129</v>
      </c>
      <c r="W7" s="111" t="s">
        <v>130</v>
      </c>
      <c r="X7" s="111" t="s">
        <v>131</v>
      </c>
      <c r="Y7" s="111" t="s">
        <v>132</v>
      </c>
      <c r="Z7" s="111" t="s">
        <v>133</v>
      </c>
      <c r="AA7" s="111" t="s">
        <v>134</v>
      </c>
    </row>
    <row r="8" spans="1:28" ht="16.5" customHeight="1">
      <c r="A8" s="132" t="s">
        <v>135</v>
      </c>
      <c r="B8" s="132" t="s">
        <v>136</v>
      </c>
      <c r="C8" s="132" t="s">
        <v>137</v>
      </c>
      <c r="D8" s="141" t="s">
        <v>138</v>
      </c>
      <c r="E8" s="141" t="s">
        <v>135</v>
      </c>
      <c r="F8" s="142">
        <v>4009300000</v>
      </c>
      <c r="G8" s="143">
        <v>0</v>
      </c>
      <c r="H8" s="143">
        <v>0</v>
      </c>
      <c r="I8" s="143">
        <v>0</v>
      </c>
      <c r="J8" s="143">
        <v>0</v>
      </c>
      <c r="K8" s="142">
        <v>169097612</v>
      </c>
      <c r="L8" s="142">
        <v>169097612</v>
      </c>
      <c r="M8" s="142">
        <v>4009300000</v>
      </c>
      <c r="N8" s="133">
        <v>2303565578</v>
      </c>
      <c r="O8" s="133">
        <v>153090837</v>
      </c>
      <c r="P8" s="133">
        <v>2456656415</v>
      </c>
      <c r="Q8" s="114">
        <v>0</v>
      </c>
      <c r="R8" s="113">
        <v>1552643585</v>
      </c>
      <c r="S8" s="113">
        <v>2301696812</v>
      </c>
      <c r="T8" s="113">
        <v>152415837</v>
      </c>
      <c r="U8" s="137">
        <v>2454112649</v>
      </c>
      <c r="V8" s="113">
        <v>1555187351</v>
      </c>
      <c r="W8" s="113">
        <v>578322267</v>
      </c>
      <c r="X8" s="113">
        <v>323602777</v>
      </c>
      <c r="Y8" s="113">
        <v>233243940</v>
      </c>
      <c r="Z8" s="113">
        <v>556846717</v>
      </c>
      <c r="AA8" s="113">
        <v>1897265932</v>
      </c>
      <c r="AB8" s="140"/>
    </row>
    <row r="9" spans="1:28" ht="16.5" customHeight="1">
      <c r="A9" s="126" t="s">
        <v>135</v>
      </c>
      <c r="B9" s="126" t="s">
        <v>139</v>
      </c>
      <c r="C9" s="126" t="s">
        <v>137</v>
      </c>
      <c r="D9" s="132" t="s">
        <v>140</v>
      </c>
      <c r="E9" s="132" t="s">
        <v>135</v>
      </c>
      <c r="F9" s="133">
        <v>2568050000</v>
      </c>
      <c r="G9" s="134">
        <v>0</v>
      </c>
      <c r="H9" s="134">
        <v>0</v>
      </c>
      <c r="I9" s="134">
        <v>0</v>
      </c>
      <c r="J9" s="134">
        <v>0</v>
      </c>
      <c r="K9" s="133">
        <v>74662729</v>
      </c>
      <c r="L9" s="133">
        <v>98662729</v>
      </c>
      <c r="M9" s="133">
        <v>2544050000</v>
      </c>
      <c r="N9" s="127">
        <v>1025307273</v>
      </c>
      <c r="O9" s="127">
        <v>153008550</v>
      </c>
      <c r="P9" s="127">
        <v>1178315823</v>
      </c>
      <c r="Q9" s="114">
        <v>0</v>
      </c>
      <c r="R9" s="113">
        <v>1365734177</v>
      </c>
      <c r="S9" s="113">
        <v>1023438507</v>
      </c>
      <c r="T9" s="113">
        <v>152333550</v>
      </c>
      <c r="U9" s="137">
        <v>1175772057</v>
      </c>
      <c r="V9" s="113">
        <v>1368277943</v>
      </c>
      <c r="W9" s="113">
        <v>490244134</v>
      </c>
      <c r="X9" s="113">
        <v>311011926</v>
      </c>
      <c r="Y9" s="113">
        <v>157756658</v>
      </c>
      <c r="Z9" s="113">
        <v>468768584</v>
      </c>
      <c r="AA9" s="113">
        <v>707003473</v>
      </c>
      <c r="AB9" s="140">
        <f>+U9/M9</f>
        <v>0.46216546726675972</v>
      </c>
    </row>
    <row r="10" spans="1:28" ht="16.5" customHeight="1">
      <c r="A10" s="126" t="s">
        <v>135</v>
      </c>
      <c r="B10" s="126" t="s">
        <v>141</v>
      </c>
      <c r="C10" s="126" t="s">
        <v>137</v>
      </c>
      <c r="D10" s="126" t="s">
        <v>95</v>
      </c>
      <c r="E10" s="126" t="s">
        <v>135</v>
      </c>
      <c r="F10" s="127">
        <v>1365526019</v>
      </c>
      <c r="G10" s="128">
        <v>0</v>
      </c>
      <c r="H10" s="128">
        <v>0</v>
      </c>
      <c r="I10" s="128">
        <v>0</v>
      </c>
      <c r="J10" s="128">
        <v>0</v>
      </c>
      <c r="K10" s="127">
        <v>5950000</v>
      </c>
      <c r="L10" s="128">
        <v>0</v>
      </c>
      <c r="M10" s="127">
        <v>1371476019</v>
      </c>
      <c r="N10" s="127">
        <v>265155083</v>
      </c>
      <c r="O10" s="127">
        <v>81921785</v>
      </c>
      <c r="P10" s="127">
        <v>347076868</v>
      </c>
      <c r="Q10" s="114">
        <v>0</v>
      </c>
      <c r="R10" s="113">
        <v>1024399151</v>
      </c>
      <c r="S10" s="113">
        <v>265155083</v>
      </c>
      <c r="T10" s="113">
        <v>81921785</v>
      </c>
      <c r="U10" s="137">
        <v>347076868</v>
      </c>
      <c r="V10" s="113">
        <v>1024399151</v>
      </c>
      <c r="W10" s="113">
        <v>347038468</v>
      </c>
      <c r="X10" s="113">
        <v>244986825</v>
      </c>
      <c r="Y10" s="113">
        <v>83109427</v>
      </c>
      <c r="Z10" s="113">
        <v>328096252</v>
      </c>
      <c r="AA10" s="113">
        <v>18980616</v>
      </c>
      <c r="AB10" s="140">
        <f>+U10/M10</f>
        <v>0.25306812747121027</v>
      </c>
    </row>
    <row r="11" spans="1:28" ht="16.5" hidden="1" customHeight="1">
      <c r="A11" s="112" t="s">
        <v>135</v>
      </c>
      <c r="B11" s="112" t="s">
        <v>142</v>
      </c>
      <c r="C11" s="112" t="s">
        <v>137</v>
      </c>
      <c r="D11" s="112" t="s">
        <v>143</v>
      </c>
      <c r="E11" s="112" t="s">
        <v>135</v>
      </c>
      <c r="F11" s="113">
        <v>1365526019</v>
      </c>
      <c r="G11" s="114">
        <v>0</v>
      </c>
      <c r="H11" s="114">
        <v>0</v>
      </c>
      <c r="I11" s="114">
        <v>0</v>
      </c>
      <c r="J11" s="114">
        <v>0</v>
      </c>
      <c r="K11" s="113">
        <v>5950000</v>
      </c>
      <c r="L11" s="114">
        <v>0</v>
      </c>
      <c r="M11" s="113">
        <v>1371476019</v>
      </c>
      <c r="N11" s="113">
        <v>265155083</v>
      </c>
      <c r="O11" s="113">
        <v>81921785</v>
      </c>
      <c r="P11" s="113">
        <v>347076868</v>
      </c>
      <c r="Q11" s="114">
        <v>0</v>
      </c>
      <c r="R11" s="113">
        <v>1024399151</v>
      </c>
      <c r="S11" s="113">
        <v>265155083</v>
      </c>
      <c r="T11" s="113">
        <v>81921785</v>
      </c>
      <c r="U11" s="137">
        <v>347076868</v>
      </c>
      <c r="V11" s="113">
        <v>1024399151</v>
      </c>
      <c r="W11" s="113">
        <v>347038468</v>
      </c>
      <c r="X11" s="113">
        <v>244986825</v>
      </c>
      <c r="Y11" s="113">
        <v>83109427</v>
      </c>
      <c r="Z11" s="113">
        <v>328096252</v>
      </c>
      <c r="AA11" s="113">
        <v>18980616</v>
      </c>
      <c r="AB11" s="140"/>
    </row>
    <row r="12" spans="1:28" ht="16.5" hidden="1" customHeight="1">
      <c r="A12" s="112" t="s">
        <v>135</v>
      </c>
      <c r="B12" s="112" t="s">
        <v>144</v>
      </c>
      <c r="C12" s="112" t="s">
        <v>137</v>
      </c>
      <c r="D12" s="112" t="s">
        <v>145</v>
      </c>
      <c r="E12" s="112" t="s">
        <v>135</v>
      </c>
      <c r="F12" s="113">
        <v>970216272</v>
      </c>
      <c r="G12" s="114">
        <v>0</v>
      </c>
      <c r="H12" s="114">
        <v>0</v>
      </c>
      <c r="I12" s="114">
        <v>0</v>
      </c>
      <c r="J12" s="114">
        <v>0</v>
      </c>
      <c r="K12" s="114">
        <v>0</v>
      </c>
      <c r="L12" s="114">
        <v>0</v>
      </c>
      <c r="M12" s="113">
        <v>970216272</v>
      </c>
      <c r="N12" s="113">
        <v>195632334</v>
      </c>
      <c r="O12" s="113">
        <v>63003569</v>
      </c>
      <c r="P12" s="113">
        <v>258635903</v>
      </c>
      <c r="Q12" s="114">
        <v>0</v>
      </c>
      <c r="R12" s="113">
        <v>711580369</v>
      </c>
      <c r="S12" s="113">
        <v>195632334</v>
      </c>
      <c r="T12" s="113">
        <v>63003569</v>
      </c>
      <c r="U12" s="137">
        <v>258635903</v>
      </c>
      <c r="V12" s="113">
        <v>711580369</v>
      </c>
      <c r="W12" s="113">
        <v>258635903</v>
      </c>
      <c r="X12" s="113">
        <v>195632334</v>
      </c>
      <c r="Y12" s="113">
        <v>63003569</v>
      </c>
      <c r="Z12" s="113">
        <v>258635903</v>
      </c>
      <c r="AA12" s="114">
        <v>0</v>
      </c>
      <c r="AB12" s="140"/>
    </row>
    <row r="13" spans="1:28" ht="16.5" hidden="1" customHeight="1">
      <c r="A13" s="112" t="s">
        <v>135</v>
      </c>
      <c r="B13" s="112" t="s">
        <v>146</v>
      </c>
      <c r="C13" s="112" t="s">
        <v>137</v>
      </c>
      <c r="D13" s="112" t="s">
        <v>147</v>
      </c>
      <c r="E13" s="112" t="s">
        <v>135</v>
      </c>
      <c r="F13" s="113">
        <v>960610171</v>
      </c>
      <c r="G13" s="114">
        <v>0</v>
      </c>
      <c r="H13" s="114">
        <v>0</v>
      </c>
      <c r="I13" s="114">
        <v>0</v>
      </c>
      <c r="J13" s="114">
        <v>0</v>
      </c>
      <c r="K13" s="114">
        <v>0</v>
      </c>
      <c r="L13" s="114">
        <v>0</v>
      </c>
      <c r="M13" s="113">
        <v>960610171</v>
      </c>
      <c r="N13" s="113">
        <v>195420188</v>
      </c>
      <c r="O13" s="113">
        <v>63003569</v>
      </c>
      <c r="P13" s="113">
        <v>258423757</v>
      </c>
      <c r="Q13" s="114">
        <v>0</v>
      </c>
      <c r="R13" s="113">
        <v>702186414</v>
      </c>
      <c r="S13" s="113">
        <v>195420188</v>
      </c>
      <c r="T13" s="113">
        <v>63003569</v>
      </c>
      <c r="U13" s="137">
        <v>258423757</v>
      </c>
      <c r="V13" s="113">
        <v>702186414</v>
      </c>
      <c r="W13" s="113">
        <v>258423757</v>
      </c>
      <c r="X13" s="113">
        <v>195420188</v>
      </c>
      <c r="Y13" s="113">
        <v>63003569</v>
      </c>
      <c r="Z13" s="113">
        <v>258423757</v>
      </c>
      <c r="AA13" s="114">
        <v>0</v>
      </c>
      <c r="AB13" s="140"/>
    </row>
    <row r="14" spans="1:28" ht="16.5" hidden="1" customHeight="1">
      <c r="A14" s="112" t="s">
        <v>148</v>
      </c>
      <c r="B14" s="112" t="s">
        <v>149</v>
      </c>
      <c r="C14" s="112" t="s">
        <v>137</v>
      </c>
      <c r="D14" s="112" t="s">
        <v>150</v>
      </c>
      <c r="E14" s="112" t="s">
        <v>151</v>
      </c>
      <c r="F14" s="113">
        <v>763499028</v>
      </c>
      <c r="G14" s="114">
        <v>0</v>
      </c>
      <c r="H14" s="114">
        <v>0</v>
      </c>
      <c r="I14" s="114">
        <v>0</v>
      </c>
      <c r="J14" s="114">
        <v>0</v>
      </c>
      <c r="K14" s="114">
        <v>0</v>
      </c>
      <c r="L14" s="114">
        <v>0</v>
      </c>
      <c r="M14" s="113">
        <v>763499028</v>
      </c>
      <c r="N14" s="113">
        <v>172396866</v>
      </c>
      <c r="O14" s="113">
        <v>60595159</v>
      </c>
      <c r="P14" s="113">
        <v>232992025</v>
      </c>
      <c r="Q14" s="114">
        <v>0</v>
      </c>
      <c r="R14" s="113">
        <v>530507003</v>
      </c>
      <c r="S14" s="113">
        <v>172396866</v>
      </c>
      <c r="T14" s="113">
        <v>60595159</v>
      </c>
      <c r="U14" s="137">
        <v>232992025</v>
      </c>
      <c r="V14" s="113">
        <v>530507003</v>
      </c>
      <c r="W14" s="113">
        <v>232992025</v>
      </c>
      <c r="X14" s="113">
        <v>172396866</v>
      </c>
      <c r="Y14" s="113">
        <v>60595159</v>
      </c>
      <c r="Z14" s="113">
        <v>232992025</v>
      </c>
      <c r="AA14" s="114">
        <v>0</v>
      </c>
      <c r="AB14" s="140"/>
    </row>
    <row r="15" spans="1:28" ht="16.5" hidden="1" customHeight="1">
      <c r="A15" s="112" t="s">
        <v>152</v>
      </c>
      <c r="B15" s="112" t="s">
        <v>153</v>
      </c>
      <c r="C15" s="112" t="s">
        <v>137</v>
      </c>
      <c r="D15" s="112" t="s">
        <v>154</v>
      </c>
      <c r="E15" s="112" t="s">
        <v>151</v>
      </c>
      <c r="F15" s="113">
        <v>65480645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13">
        <v>65480645</v>
      </c>
      <c r="N15" s="113">
        <v>1600451</v>
      </c>
      <c r="O15" s="114">
        <v>0</v>
      </c>
      <c r="P15" s="113">
        <v>1600451</v>
      </c>
      <c r="Q15" s="114">
        <v>0</v>
      </c>
      <c r="R15" s="113">
        <v>63880194</v>
      </c>
      <c r="S15" s="113">
        <v>1600451</v>
      </c>
      <c r="T15" s="114">
        <v>0</v>
      </c>
      <c r="U15" s="137">
        <v>1600451</v>
      </c>
      <c r="V15" s="113">
        <v>63880194</v>
      </c>
      <c r="W15" s="113">
        <v>1600451</v>
      </c>
      <c r="X15" s="113">
        <v>1600451</v>
      </c>
      <c r="Y15" s="114">
        <v>0</v>
      </c>
      <c r="Z15" s="113">
        <v>1600451</v>
      </c>
      <c r="AA15" s="114">
        <v>0</v>
      </c>
      <c r="AB15" s="140"/>
    </row>
    <row r="16" spans="1:28" ht="16.5" hidden="1" customHeight="1">
      <c r="A16" s="112" t="s">
        <v>155</v>
      </c>
      <c r="B16" s="112" t="s">
        <v>156</v>
      </c>
      <c r="C16" s="112" t="s">
        <v>137</v>
      </c>
      <c r="D16" s="112" t="s">
        <v>157</v>
      </c>
      <c r="E16" s="112" t="s">
        <v>151</v>
      </c>
      <c r="F16" s="113">
        <v>22268721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3">
        <v>22268721</v>
      </c>
      <c r="N16" s="113">
        <v>12403552</v>
      </c>
      <c r="O16" s="113">
        <v>2408410</v>
      </c>
      <c r="P16" s="113">
        <v>14811962</v>
      </c>
      <c r="Q16" s="114">
        <v>0</v>
      </c>
      <c r="R16" s="113">
        <v>7456759</v>
      </c>
      <c r="S16" s="113">
        <v>12403552</v>
      </c>
      <c r="T16" s="113">
        <v>2408410</v>
      </c>
      <c r="U16" s="137">
        <v>14811962</v>
      </c>
      <c r="V16" s="113">
        <v>7456759</v>
      </c>
      <c r="W16" s="113">
        <v>14811962</v>
      </c>
      <c r="X16" s="113">
        <v>12403552</v>
      </c>
      <c r="Y16" s="113">
        <v>2408410</v>
      </c>
      <c r="Z16" s="113">
        <v>14811962</v>
      </c>
      <c r="AA16" s="114">
        <v>0</v>
      </c>
      <c r="AB16" s="140"/>
    </row>
    <row r="17" spans="1:28" ht="16.5" hidden="1" customHeight="1">
      <c r="A17" s="112" t="s">
        <v>135</v>
      </c>
      <c r="B17" s="112" t="s">
        <v>158</v>
      </c>
      <c r="C17" s="112" t="s">
        <v>137</v>
      </c>
      <c r="D17" s="112" t="s">
        <v>159</v>
      </c>
      <c r="E17" s="112" t="s">
        <v>135</v>
      </c>
      <c r="F17" s="113">
        <v>109361777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0</v>
      </c>
      <c r="M17" s="113">
        <v>109361777</v>
      </c>
      <c r="N17" s="113">
        <v>9019319</v>
      </c>
      <c r="O17" s="114">
        <v>0</v>
      </c>
      <c r="P17" s="113">
        <v>9019319</v>
      </c>
      <c r="Q17" s="114">
        <v>0</v>
      </c>
      <c r="R17" s="113">
        <v>100342458</v>
      </c>
      <c r="S17" s="113">
        <v>9019319</v>
      </c>
      <c r="T17" s="114">
        <v>0</v>
      </c>
      <c r="U17" s="137">
        <v>9019319</v>
      </c>
      <c r="V17" s="113">
        <v>100342458</v>
      </c>
      <c r="W17" s="113">
        <v>9019319</v>
      </c>
      <c r="X17" s="113">
        <v>9019319</v>
      </c>
      <c r="Y17" s="114">
        <v>0</v>
      </c>
      <c r="Z17" s="113">
        <v>9019319</v>
      </c>
      <c r="AA17" s="114">
        <v>0</v>
      </c>
      <c r="AB17" s="140"/>
    </row>
    <row r="18" spans="1:28" ht="16.5" hidden="1" customHeight="1">
      <c r="A18" s="112" t="s">
        <v>160</v>
      </c>
      <c r="B18" s="112" t="s">
        <v>161</v>
      </c>
      <c r="C18" s="112" t="s">
        <v>137</v>
      </c>
      <c r="D18" s="112" t="s">
        <v>162</v>
      </c>
      <c r="E18" s="112" t="s">
        <v>151</v>
      </c>
      <c r="F18" s="113">
        <v>73893091</v>
      </c>
      <c r="G18" s="114">
        <v>0</v>
      </c>
      <c r="H18" s="114">
        <v>0</v>
      </c>
      <c r="I18" s="114">
        <v>0</v>
      </c>
      <c r="J18" s="114">
        <v>0</v>
      </c>
      <c r="K18" s="114">
        <v>0</v>
      </c>
      <c r="L18" s="114">
        <v>0</v>
      </c>
      <c r="M18" s="113">
        <v>73893091</v>
      </c>
      <c r="N18" s="113">
        <v>1770923</v>
      </c>
      <c r="O18" s="114">
        <v>0</v>
      </c>
      <c r="P18" s="113">
        <v>1770923</v>
      </c>
      <c r="Q18" s="114">
        <v>0</v>
      </c>
      <c r="R18" s="113">
        <v>72122168</v>
      </c>
      <c r="S18" s="113">
        <v>1770923</v>
      </c>
      <c r="T18" s="114">
        <v>0</v>
      </c>
      <c r="U18" s="137">
        <v>1770923</v>
      </c>
      <c r="V18" s="113">
        <v>72122168</v>
      </c>
      <c r="W18" s="113">
        <v>1770923</v>
      </c>
      <c r="X18" s="113">
        <v>1770923</v>
      </c>
      <c r="Y18" s="114">
        <v>0</v>
      </c>
      <c r="Z18" s="113">
        <v>1770923</v>
      </c>
      <c r="AA18" s="114">
        <v>0</v>
      </c>
      <c r="AB18" s="140"/>
    </row>
    <row r="19" spans="1:28" ht="16.5" hidden="1" customHeight="1">
      <c r="A19" s="112" t="s">
        <v>163</v>
      </c>
      <c r="B19" s="112" t="s">
        <v>164</v>
      </c>
      <c r="C19" s="112" t="s">
        <v>137</v>
      </c>
      <c r="D19" s="112" t="s">
        <v>165</v>
      </c>
      <c r="E19" s="112" t="s">
        <v>151</v>
      </c>
      <c r="F19" s="113">
        <v>35468686</v>
      </c>
      <c r="G19" s="114">
        <v>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13">
        <v>35468686</v>
      </c>
      <c r="N19" s="113">
        <v>7248396</v>
      </c>
      <c r="O19" s="114">
        <v>0</v>
      </c>
      <c r="P19" s="113">
        <v>7248396</v>
      </c>
      <c r="Q19" s="114">
        <v>0</v>
      </c>
      <c r="R19" s="113">
        <v>28220290</v>
      </c>
      <c r="S19" s="113">
        <v>7248396</v>
      </c>
      <c r="T19" s="114">
        <v>0</v>
      </c>
      <c r="U19" s="137">
        <v>7248396</v>
      </c>
      <c r="V19" s="113">
        <v>28220290</v>
      </c>
      <c r="W19" s="113">
        <v>7248396</v>
      </c>
      <c r="X19" s="113">
        <v>7248396</v>
      </c>
      <c r="Y19" s="114">
        <v>0</v>
      </c>
      <c r="Z19" s="113">
        <v>7248396</v>
      </c>
      <c r="AA19" s="114">
        <v>0</v>
      </c>
      <c r="AB19" s="140"/>
    </row>
    <row r="20" spans="1:28" ht="16.5" hidden="1" customHeight="1">
      <c r="A20" s="112" t="s">
        <v>166</v>
      </c>
      <c r="B20" s="112" t="s">
        <v>167</v>
      </c>
      <c r="C20" s="112" t="s">
        <v>137</v>
      </c>
      <c r="D20" s="112" t="s">
        <v>168</v>
      </c>
      <c r="E20" s="112" t="s">
        <v>151</v>
      </c>
      <c r="F20" s="113">
        <v>9606101</v>
      </c>
      <c r="G20" s="114">
        <v>0</v>
      </c>
      <c r="H20" s="114">
        <v>0</v>
      </c>
      <c r="I20" s="114">
        <v>0</v>
      </c>
      <c r="J20" s="114">
        <v>0</v>
      </c>
      <c r="K20" s="114">
        <v>0</v>
      </c>
      <c r="L20" s="114">
        <v>0</v>
      </c>
      <c r="M20" s="113">
        <v>9606101</v>
      </c>
      <c r="N20" s="113">
        <v>212146</v>
      </c>
      <c r="O20" s="114">
        <v>0</v>
      </c>
      <c r="P20" s="113">
        <v>212146</v>
      </c>
      <c r="Q20" s="114">
        <v>0</v>
      </c>
      <c r="R20" s="113">
        <v>9393955</v>
      </c>
      <c r="S20" s="113">
        <v>212146</v>
      </c>
      <c r="T20" s="114">
        <v>0</v>
      </c>
      <c r="U20" s="137">
        <v>212146</v>
      </c>
      <c r="V20" s="113">
        <v>9393955</v>
      </c>
      <c r="W20" s="113">
        <v>212146</v>
      </c>
      <c r="X20" s="113">
        <v>212146</v>
      </c>
      <c r="Y20" s="114">
        <v>0</v>
      </c>
      <c r="Z20" s="113">
        <v>212146</v>
      </c>
      <c r="AA20" s="114">
        <v>0</v>
      </c>
      <c r="AB20" s="140"/>
    </row>
    <row r="21" spans="1:28" ht="16.5" hidden="1" customHeight="1">
      <c r="A21" s="112" t="s">
        <v>135</v>
      </c>
      <c r="B21" s="112" t="s">
        <v>169</v>
      </c>
      <c r="C21" s="112" t="s">
        <v>137</v>
      </c>
      <c r="D21" s="112" t="s">
        <v>170</v>
      </c>
      <c r="E21" s="112" t="s">
        <v>135</v>
      </c>
      <c r="F21" s="113">
        <v>329997349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0</v>
      </c>
      <c r="M21" s="113">
        <v>329997349</v>
      </c>
      <c r="N21" s="113">
        <v>58989055</v>
      </c>
      <c r="O21" s="113">
        <v>18918216</v>
      </c>
      <c r="P21" s="113">
        <v>77907271</v>
      </c>
      <c r="Q21" s="114">
        <v>0</v>
      </c>
      <c r="R21" s="113">
        <v>252090078</v>
      </c>
      <c r="S21" s="113">
        <v>58989055</v>
      </c>
      <c r="T21" s="113">
        <v>18918216</v>
      </c>
      <c r="U21" s="137">
        <v>77907271</v>
      </c>
      <c r="V21" s="113">
        <v>252090078</v>
      </c>
      <c r="W21" s="113">
        <v>77868871</v>
      </c>
      <c r="X21" s="113">
        <v>38820797</v>
      </c>
      <c r="Y21" s="113">
        <v>20105858</v>
      </c>
      <c r="Z21" s="113">
        <v>58926655</v>
      </c>
      <c r="AA21" s="113">
        <v>18980616</v>
      </c>
      <c r="AB21" s="140"/>
    </row>
    <row r="22" spans="1:28" ht="16.5" hidden="1" customHeight="1">
      <c r="A22" s="112" t="s">
        <v>171</v>
      </c>
      <c r="B22" s="112" t="s">
        <v>172</v>
      </c>
      <c r="C22" s="112" t="s">
        <v>137</v>
      </c>
      <c r="D22" s="112" t="s">
        <v>173</v>
      </c>
      <c r="E22" s="112" t="s">
        <v>151</v>
      </c>
      <c r="F22" s="113">
        <v>94292130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  <c r="M22" s="113">
        <v>94292130</v>
      </c>
      <c r="N22" s="113">
        <v>22188386</v>
      </c>
      <c r="O22" s="113">
        <v>7560858</v>
      </c>
      <c r="P22" s="113">
        <v>29749244</v>
      </c>
      <c r="Q22" s="114">
        <v>0</v>
      </c>
      <c r="R22" s="113">
        <v>64542886</v>
      </c>
      <c r="S22" s="113">
        <v>22188386</v>
      </c>
      <c r="T22" s="113">
        <v>7560858</v>
      </c>
      <c r="U22" s="137">
        <v>29749244</v>
      </c>
      <c r="V22" s="113">
        <v>64542886</v>
      </c>
      <c r="W22" s="113">
        <v>29749244</v>
      </c>
      <c r="X22" s="113">
        <v>14266507</v>
      </c>
      <c r="Y22" s="113">
        <v>7921879</v>
      </c>
      <c r="Z22" s="113">
        <v>22188386</v>
      </c>
      <c r="AA22" s="113">
        <v>7560858</v>
      </c>
      <c r="AB22" s="140"/>
    </row>
    <row r="23" spans="1:28" ht="16.5" hidden="1" customHeight="1">
      <c r="A23" s="112" t="s">
        <v>174</v>
      </c>
      <c r="B23" s="112" t="s">
        <v>175</v>
      </c>
      <c r="C23" s="112" t="s">
        <v>137</v>
      </c>
      <c r="D23" s="112" t="s">
        <v>176</v>
      </c>
      <c r="E23" s="112" t="s">
        <v>151</v>
      </c>
      <c r="F23" s="113">
        <v>66790259</v>
      </c>
      <c r="G23" s="114">
        <v>0</v>
      </c>
      <c r="H23" s="114">
        <v>0</v>
      </c>
      <c r="I23" s="114">
        <v>0</v>
      </c>
      <c r="J23" s="114">
        <v>0</v>
      </c>
      <c r="K23" s="114">
        <v>0</v>
      </c>
      <c r="L23" s="114">
        <v>0</v>
      </c>
      <c r="M23" s="113">
        <v>66790259</v>
      </c>
      <c r="N23" s="113">
        <v>15717686</v>
      </c>
      <c r="O23" s="113">
        <v>5355958</v>
      </c>
      <c r="P23" s="113">
        <v>21073644</v>
      </c>
      <c r="Q23" s="114">
        <v>0</v>
      </c>
      <c r="R23" s="113">
        <v>45716615</v>
      </c>
      <c r="S23" s="113">
        <v>15717686</v>
      </c>
      <c r="T23" s="113">
        <v>5355958</v>
      </c>
      <c r="U23" s="137">
        <v>21073644</v>
      </c>
      <c r="V23" s="113">
        <v>45716615</v>
      </c>
      <c r="W23" s="113">
        <v>21073644</v>
      </c>
      <c r="X23" s="113">
        <v>10106107</v>
      </c>
      <c r="Y23" s="113">
        <v>5611579</v>
      </c>
      <c r="Z23" s="113">
        <v>15717686</v>
      </c>
      <c r="AA23" s="113">
        <v>5355958</v>
      </c>
      <c r="AB23" s="140"/>
    </row>
    <row r="24" spans="1:28" ht="16.5" hidden="1" customHeight="1">
      <c r="A24" s="112" t="s">
        <v>177</v>
      </c>
      <c r="B24" s="112" t="s">
        <v>178</v>
      </c>
      <c r="C24" s="112" t="s">
        <v>137</v>
      </c>
      <c r="D24" s="112" t="s">
        <v>179</v>
      </c>
      <c r="E24" s="112" t="s">
        <v>151</v>
      </c>
      <c r="F24" s="113">
        <v>80050848</v>
      </c>
      <c r="G24" s="114">
        <v>0</v>
      </c>
      <c r="H24" s="114">
        <v>0</v>
      </c>
      <c r="I24" s="114">
        <v>0</v>
      </c>
      <c r="J24" s="114">
        <v>0</v>
      </c>
      <c r="K24" s="114">
        <v>0</v>
      </c>
      <c r="L24" s="114">
        <v>0</v>
      </c>
      <c r="M24" s="113">
        <v>80050848</v>
      </c>
      <c r="N24" s="113">
        <v>1767883</v>
      </c>
      <c r="O24" s="114">
        <v>0</v>
      </c>
      <c r="P24" s="113">
        <v>1767883</v>
      </c>
      <c r="Q24" s="114">
        <v>0</v>
      </c>
      <c r="R24" s="113">
        <v>78282965</v>
      </c>
      <c r="S24" s="113">
        <v>1767883</v>
      </c>
      <c r="T24" s="114">
        <v>0</v>
      </c>
      <c r="U24" s="137">
        <v>1767883</v>
      </c>
      <c r="V24" s="113">
        <v>78282965</v>
      </c>
      <c r="W24" s="113">
        <v>1767883</v>
      </c>
      <c r="X24" s="113">
        <v>1767883</v>
      </c>
      <c r="Y24" s="114">
        <v>0</v>
      </c>
      <c r="Z24" s="113">
        <v>1767883</v>
      </c>
      <c r="AA24" s="114">
        <v>0</v>
      </c>
      <c r="AB24" s="140"/>
    </row>
    <row r="25" spans="1:28" ht="16.5" hidden="1" customHeight="1">
      <c r="A25" s="112" t="s">
        <v>180</v>
      </c>
      <c r="B25" s="112" t="s">
        <v>181</v>
      </c>
      <c r="C25" s="112" t="s">
        <v>137</v>
      </c>
      <c r="D25" s="112" t="s">
        <v>182</v>
      </c>
      <c r="E25" s="112" t="s">
        <v>151</v>
      </c>
      <c r="F25" s="113">
        <v>37549513</v>
      </c>
      <c r="G25" s="114">
        <v>0</v>
      </c>
      <c r="H25" s="114">
        <v>0</v>
      </c>
      <c r="I25" s="114">
        <v>0</v>
      </c>
      <c r="J25" s="114">
        <v>0</v>
      </c>
      <c r="K25" s="114">
        <v>0</v>
      </c>
      <c r="L25" s="114">
        <v>0</v>
      </c>
      <c r="M25" s="113">
        <v>37549513</v>
      </c>
      <c r="N25" s="113">
        <v>8138000</v>
      </c>
      <c r="O25" s="113">
        <v>2520800</v>
      </c>
      <c r="P25" s="113">
        <v>10658800</v>
      </c>
      <c r="Q25" s="114">
        <v>0</v>
      </c>
      <c r="R25" s="113">
        <v>26890713</v>
      </c>
      <c r="S25" s="113">
        <v>8138000</v>
      </c>
      <c r="T25" s="113">
        <v>2520800</v>
      </c>
      <c r="U25" s="137">
        <v>10658800</v>
      </c>
      <c r="V25" s="113">
        <v>26890713</v>
      </c>
      <c r="W25" s="113">
        <v>10658800</v>
      </c>
      <c r="X25" s="113">
        <v>5379400</v>
      </c>
      <c r="Y25" s="113">
        <v>2758600</v>
      </c>
      <c r="Z25" s="113">
        <v>8138000</v>
      </c>
      <c r="AA25" s="113">
        <v>2520800</v>
      </c>
      <c r="AB25" s="140"/>
    </row>
    <row r="26" spans="1:28" ht="16.5" hidden="1" customHeight="1">
      <c r="A26" s="112" t="s">
        <v>183</v>
      </c>
      <c r="B26" s="112" t="s">
        <v>184</v>
      </c>
      <c r="C26" s="112" t="s">
        <v>137</v>
      </c>
      <c r="D26" s="112" t="s">
        <v>185</v>
      </c>
      <c r="E26" s="112" t="s">
        <v>151</v>
      </c>
      <c r="F26" s="113">
        <v>4377708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  <c r="M26" s="113">
        <v>4377708</v>
      </c>
      <c r="N26" s="113">
        <v>1003700</v>
      </c>
      <c r="O26" s="113">
        <v>329500</v>
      </c>
      <c r="P26" s="113">
        <v>1333200</v>
      </c>
      <c r="Q26" s="114">
        <v>0</v>
      </c>
      <c r="R26" s="113">
        <v>3044508</v>
      </c>
      <c r="S26" s="113">
        <v>1003700</v>
      </c>
      <c r="T26" s="113">
        <v>329500</v>
      </c>
      <c r="U26" s="137">
        <v>1333200</v>
      </c>
      <c r="V26" s="113">
        <v>3044508</v>
      </c>
      <c r="W26" s="113">
        <v>1294800</v>
      </c>
      <c r="X26" s="113">
        <v>576300</v>
      </c>
      <c r="Y26" s="113">
        <v>365000</v>
      </c>
      <c r="Z26" s="113">
        <v>941300</v>
      </c>
      <c r="AA26" s="113">
        <v>391900</v>
      </c>
      <c r="AB26" s="140"/>
    </row>
    <row r="27" spans="1:28" ht="16.5" hidden="1" customHeight="1">
      <c r="A27" s="112" t="s">
        <v>186</v>
      </c>
      <c r="B27" s="112" t="s">
        <v>187</v>
      </c>
      <c r="C27" s="112" t="s">
        <v>137</v>
      </c>
      <c r="D27" s="112" t="s">
        <v>188</v>
      </c>
      <c r="E27" s="112" t="s">
        <v>151</v>
      </c>
      <c r="F27" s="113">
        <v>28162135</v>
      </c>
      <c r="G27" s="114">
        <v>0</v>
      </c>
      <c r="H27" s="114">
        <v>0</v>
      </c>
      <c r="I27" s="114">
        <v>0</v>
      </c>
      <c r="J27" s="114">
        <v>0</v>
      </c>
      <c r="K27" s="114">
        <v>0</v>
      </c>
      <c r="L27" s="114">
        <v>0</v>
      </c>
      <c r="M27" s="113">
        <v>28162135</v>
      </c>
      <c r="N27" s="113">
        <v>6103400</v>
      </c>
      <c r="O27" s="113">
        <v>1890500</v>
      </c>
      <c r="P27" s="113">
        <v>7993900</v>
      </c>
      <c r="Q27" s="114">
        <v>0</v>
      </c>
      <c r="R27" s="113">
        <v>20168235</v>
      </c>
      <c r="S27" s="113">
        <v>6103400</v>
      </c>
      <c r="T27" s="113">
        <v>1890500</v>
      </c>
      <c r="U27" s="137">
        <v>7993900</v>
      </c>
      <c r="V27" s="113">
        <v>20168235</v>
      </c>
      <c r="W27" s="113">
        <v>7993900</v>
      </c>
      <c r="X27" s="113">
        <v>4034400</v>
      </c>
      <c r="Y27" s="113">
        <v>2069000</v>
      </c>
      <c r="Z27" s="113">
        <v>6103400</v>
      </c>
      <c r="AA27" s="113">
        <v>1890500</v>
      </c>
      <c r="AB27" s="140"/>
    </row>
    <row r="28" spans="1:28" ht="16.5" hidden="1" customHeight="1">
      <c r="A28" s="112" t="s">
        <v>189</v>
      </c>
      <c r="B28" s="112" t="s">
        <v>190</v>
      </c>
      <c r="C28" s="112" t="s">
        <v>137</v>
      </c>
      <c r="D28" s="112" t="s">
        <v>191</v>
      </c>
      <c r="E28" s="112" t="s">
        <v>151</v>
      </c>
      <c r="F28" s="113">
        <v>18774756</v>
      </c>
      <c r="G28" s="114">
        <v>0</v>
      </c>
      <c r="H28" s="114">
        <v>0</v>
      </c>
      <c r="I28" s="114">
        <v>0</v>
      </c>
      <c r="J28" s="114">
        <v>0</v>
      </c>
      <c r="K28" s="114">
        <v>0</v>
      </c>
      <c r="L28" s="114">
        <v>0</v>
      </c>
      <c r="M28" s="113">
        <v>18774756</v>
      </c>
      <c r="N28" s="113">
        <v>4070000</v>
      </c>
      <c r="O28" s="113">
        <v>1260600</v>
      </c>
      <c r="P28" s="113">
        <v>5330600</v>
      </c>
      <c r="Q28" s="114">
        <v>0</v>
      </c>
      <c r="R28" s="113">
        <v>13444156</v>
      </c>
      <c r="S28" s="113">
        <v>4070000</v>
      </c>
      <c r="T28" s="113">
        <v>1260600</v>
      </c>
      <c r="U28" s="137">
        <v>5330600</v>
      </c>
      <c r="V28" s="113">
        <v>13444156</v>
      </c>
      <c r="W28" s="113">
        <v>5330600</v>
      </c>
      <c r="X28" s="113">
        <v>2690200</v>
      </c>
      <c r="Y28" s="113">
        <v>1379800</v>
      </c>
      <c r="Z28" s="113">
        <v>4070000</v>
      </c>
      <c r="AA28" s="113">
        <v>1260600</v>
      </c>
      <c r="AB28" s="140"/>
    </row>
    <row r="29" spans="1:28" ht="16.5" hidden="1" customHeight="1">
      <c r="A29" s="112" t="s">
        <v>135</v>
      </c>
      <c r="B29" s="112" t="s">
        <v>192</v>
      </c>
      <c r="C29" s="112" t="s">
        <v>137</v>
      </c>
      <c r="D29" s="112" t="s">
        <v>193</v>
      </c>
      <c r="E29" s="112" t="s">
        <v>135</v>
      </c>
      <c r="F29" s="113">
        <v>65312398</v>
      </c>
      <c r="G29" s="114">
        <v>0</v>
      </c>
      <c r="H29" s="114">
        <v>0</v>
      </c>
      <c r="I29" s="114">
        <v>0</v>
      </c>
      <c r="J29" s="114">
        <v>0</v>
      </c>
      <c r="K29" s="113">
        <v>5950000</v>
      </c>
      <c r="L29" s="114">
        <v>0</v>
      </c>
      <c r="M29" s="113">
        <v>71262398</v>
      </c>
      <c r="N29" s="113">
        <v>10533694</v>
      </c>
      <c r="O29" s="114">
        <v>0</v>
      </c>
      <c r="P29" s="113">
        <v>10533694</v>
      </c>
      <c r="Q29" s="114">
        <v>0</v>
      </c>
      <c r="R29" s="113">
        <v>60728704</v>
      </c>
      <c r="S29" s="113">
        <v>10533694</v>
      </c>
      <c r="T29" s="114">
        <v>0</v>
      </c>
      <c r="U29" s="137">
        <v>10533694</v>
      </c>
      <c r="V29" s="113">
        <v>60728704</v>
      </c>
      <c r="W29" s="113">
        <v>10533694</v>
      </c>
      <c r="X29" s="113">
        <v>10533694</v>
      </c>
      <c r="Y29" s="114">
        <v>0</v>
      </c>
      <c r="Z29" s="113">
        <v>10533694</v>
      </c>
      <c r="AA29" s="114">
        <v>0</v>
      </c>
      <c r="AB29" s="140"/>
    </row>
    <row r="30" spans="1:28" ht="16.5" hidden="1" customHeight="1">
      <c r="A30" s="112" t="s">
        <v>135</v>
      </c>
      <c r="B30" s="112" t="s">
        <v>194</v>
      </c>
      <c r="C30" s="112" t="s">
        <v>137</v>
      </c>
      <c r="D30" s="112" t="s">
        <v>159</v>
      </c>
      <c r="E30" s="112" t="s">
        <v>135</v>
      </c>
      <c r="F30" s="113">
        <v>65312398</v>
      </c>
      <c r="G30" s="114">
        <v>0</v>
      </c>
      <c r="H30" s="114">
        <v>0</v>
      </c>
      <c r="I30" s="114">
        <v>0</v>
      </c>
      <c r="J30" s="114">
        <v>0</v>
      </c>
      <c r="K30" s="113">
        <v>5950000</v>
      </c>
      <c r="L30" s="114">
        <v>0</v>
      </c>
      <c r="M30" s="113">
        <v>71262398</v>
      </c>
      <c r="N30" s="113">
        <v>10533694</v>
      </c>
      <c r="O30" s="114">
        <v>0</v>
      </c>
      <c r="P30" s="113">
        <v>10533694</v>
      </c>
      <c r="Q30" s="114">
        <v>0</v>
      </c>
      <c r="R30" s="113">
        <v>60728704</v>
      </c>
      <c r="S30" s="113">
        <v>10533694</v>
      </c>
      <c r="T30" s="114">
        <v>0</v>
      </c>
      <c r="U30" s="137">
        <v>10533694</v>
      </c>
      <c r="V30" s="113">
        <v>60728704</v>
      </c>
      <c r="W30" s="113">
        <v>10533694</v>
      </c>
      <c r="X30" s="113">
        <v>10533694</v>
      </c>
      <c r="Y30" s="114">
        <v>0</v>
      </c>
      <c r="Z30" s="113">
        <v>10533694</v>
      </c>
      <c r="AA30" s="114">
        <v>0</v>
      </c>
      <c r="AB30" s="140"/>
    </row>
    <row r="31" spans="1:28" ht="16.5" hidden="1" customHeight="1">
      <c r="A31" s="112" t="s">
        <v>195</v>
      </c>
      <c r="B31" s="112" t="s">
        <v>196</v>
      </c>
      <c r="C31" s="112" t="s">
        <v>137</v>
      </c>
      <c r="D31" s="112" t="s">
        <v>197</v>
      </c>
      <c r="E31" s="112" t="s">
        <v>151</v>
      </c>
      <c r="F31" s="113">
        <v>52020738</v>
      </c>
      <c r="G31" s="114">
        <v>0</v>
      </c>
      <c r="H31" s="114">
        <v>0</v>
      </c>
      <c r="I31" s="114">
        <v>0</v>
      </c>
      <c r="J31" s="114">
        <v>0</v>
      </c>
      <c r="K31" s="114">
        <v>0</v>
      </c>
      <c r="L31" s="114">
        <v>0</v>
      </c>
      <c r="M31" s="113">
        <v>52020738</v>
      </c>
      <c r="N31" s="113">
        <v>9657967</v>
      </c>
      <c r="O31" s="114">
        <v>0</v>
      </c>
      <c r="P31" s="113">
        <v>9657967</v>
      </c>
      <c r="Q31" s="114">
        <v>0</v>
      </c>
      <c r="R31" s="113">
        <v>42362771</v>
      </c>
      <c r="S31" s="113">
        <v>9657967</v>
      </c>
      <c r="T31" s="114">
        <v>0</v>
      </c>
      <c r="U31" s="137">
        <v>9657967</v>
      </c>
      <c r="V31" s="113">
        <v>42362771</v>
      </c>
      <c r="W31" s="113">
        <v>9657967</v>
      </c>
      <c r="X31" s="113">
        <v>9657967</v>
      </c>
      <c r="Y31" s="114">
        <v>0</v>
      </c>
      <c r="Z31" s="113">
        <v>9657967</v>
      </c>
      <c r="AA31" s="114">
        <v>0</v>
      </c>
      <c r="AB31" s="140"/>
    </row>
    <row r="32" spans="1:28" ht="16.5" hidden="1" customHeight="1">
      <c r="A32" s="112" t="s">
        <v>198</v>
      </c>
      <c r="B32" s="112" t="s">
        <v>199</v>
      </c>
      <c r="C32" s="112" t="s">
        <v>137</v>
      </c>
      <c r="D32" s="112" t="s">
        <v>200</v>
      </c>
      <c r="E32" s="112" t="s">
        <v>151</v>
      </c>
      <c r="F32" s="113">
        <v>9050000</v>
      </c>
      <c r="G32" s="114">
        <v>0</v>
      </c>
      <c r="H32" s="114">
        <v>0</v>
      </c>
      <c r="I32" s="114">
        <v>0</v>
      </c>
      <c r="J32" s="114">
        <v>0</v>
      </c>
      <c r="K32" s="113">
        <v>5950000</v>
      </c>
      <c r="L32" s="114">
        <v>0</v>
      </c>
      <c r="M32" s="113">
        <v>15000000</v>
      </c>
      <c r="N32" s="114">
        <v>0</v>
      </c>
      <c r="O32" s="114">
        <v>0</v>
      </c>
      <c r="P32" s="114">
        <v>0</v>
      </c>
      <c r="Q32" s="114">
        <v>0</v>
      </c>
      <c r="R32" s="113">
        <v>15000000</v>
      </c>
      <c r="S32" s="114">
        <v>0</v>
      </c>
      <c r="T32" s="114">
        <v>0</v>
      </c>
      <c r="U32" s="138">
        <v>0</v>
      </c>
      <c r="V32" s="113">
        <v>15000000</v>
      </c>
      <c r="W32" s="114">
        <v>0</v>
      </c>
      <c r="X32" s="114">
        <v>0</v>
      </c>
      <c r="Y32" s="114">
        <v>0</v>
      </c>
      <c r="Z32" s="114">
        <v>0</v>
      </c>
      <c r="AA32" s="114">
        <v>0</v>
      </c>
      <c r="AB32" s="140"/>
    </row>
    <row r="33" spans="1:28" ht="16.5" hidden="1" customHeight="1">
      <c r="A33" s="112" t="s">
        <v>201</v>
      </c>
      <c r="B33" s="112" t="s">
        <v>202</v>
      </c>
      <c r="C33" s="112" t="s">
        <v>137</v>
      </c>
      <c r="D33" s="112" t="s">
        <v>203</v>
      </c>
      <c r="E33" s="112" t="s">
        <v>151</v>
      </c>
      <c r="F33" s="113">
        <v>4241660</v>
      </c>
      <c r="G33" s="114">
        <v>0</v>
      </c>
      <c r="H33" s="114">
        <v>0</v>
      </c>
      <c r="I33" s="114">
        <v>0</v>
      </c>
      <c r="J33" s="114">
        <v>0</v>
      </c>
      <c r="K33" s="114">
        <v>0</v>
      </c>
      <c r="L33" s="114">
        <v>0</v>
      </c>
      <c r="M33" s="113">
        <v>4241660</v>
      </c>
      <c r="N33" s="113">
        <v>875727</v>
      </c>
      <c r="O33" s="114">
        <v>0</v>
      </c>
      <c r="P33" s="113">
        <v>875727</v>
      </c>
      <c r="Q33" s="114">
        <v>0</v>
      </c>
      <c r="R33" s="113">
        <v>3365933</v>
      </c>
      <c r="S33" s="113">
        <v>875727</v>
      </c>
      <c r="T33" s="114">
        <v>0</v>
      </c>
      <c r="U33" s="137">
        <v>875727</v>
      </c>
      <c r="V33" s="113">
        <v>3365933</v>
      </c>
      <c r="W33" s="113">
        <v>875727</v>
      </c>
      <c r="X33" s="113">
        <v>875727</v>
      </c>
      <c r="Y33" s="114">
        <v>0</v>
      </c>
      <c r="Z33" s="113">
        <v>875727</v>
      </c>
      <c r="AA33" s="114">
        <v>0</v>
      </c>
      <c r="AB33" s="140"/>
    </row>
    <row r="34" spans="1:28" ht="16.5" customHeight="1">
      <c r="A34" s="112" t="s">
        <v>135</v>
      </c>
      <c r="B34" s="126" t="s">
        <v>204</v>
      </c>
      <c r="C34" s="126" t="s">
        <v>137</v>
      </c>
      <c r="D34" s="126" t="s">
        <v>96</v>
      </c>
      <c r="E34" s="126" t="s">
        <v>135</v>
      </c>
      <c r="F34" s="127">
        <v>1147202923</v>
      </c>
      <c r="G34" s="128">
        <v>0</v>
      </c>
      <c r="H34" s="128">
        <v>0</v>
      </c>
      <c r="I34" s="128">
        <v>0</v>
      </c>
      <c r="J34" s="128">
        <v>0</v>
      </c>
      <c r="K34" s="127">
        <v>68712729</v>
      </c>
      <c r="L34" s="127">
        <v>98662729</v>
      </c>
      <c r="M34" s="127">
        <v>1117252923</v>
      </c>
      <c r="N34" s="113">
        <v>744831132</v>
      </c>
      <c r="O34" s="113">
        <v>71086765</v>
      </c>
      <c r="P34" s="113">
        <v>815917897</v>
      </c>
      <c r="Q34" s="114">
        <v>0</v>
      </c>
      <c r="R34" s="113">
        <v>301335026</v>
      </c>
      <c r="S34" s="113">
        <v>742962366</v>
      </c>
      <c r="T34" s="113">
        <v>70411765</v>
      </c>
      <c r="U34" s="137">
        <v>813374131</v>
      </c>
      <c r="V34" s="113">
        <v>303878792</v>
      </c>
      <c r="W34" s="113">
        <v>138098646</v>
      </c>
      <c r="X34" s="113">
        <v>62194836</v>
      </c>
      <c r="Y34" s="113">
        <v>73370476</v>
      </c>
      <c r="Z34" s="113">
        <v>135565312</v>
      </c>
      <c r="AA34" s="113">
        <v>677808819</v>
      </c>
      <c r="AB34" s="140">
        <f>+U34/M34</f>
        <v>0.72801253347000638</v>
      </c>
    </row>
    <row r="35" spans="1:28" ht="16.5" hidden="1" customHeight="1">
      <c r="A35" s="112" t="s">
        <v>135</v>
      </c>
      <c r="B35" s="112" t="s">
        <v>205</v>
      </c>
      <c r="C35" s="112" t="s">
        <v>137</v>
      </c>
      <c r="D35" s="112" t="s">
        <v>206</v>
      </c>
      <c r="E35" s="112" t="s">
        <v>135</v>
      </c>
      <c r="F35" s="113">
        <v>1147202923</v>
      </c>
      <c r="G35" s="114">
        <v>0</v>
      </c>
      <c r="H35" s="114">
        <v>0</v>
      </c>
      <c r="I35" s="114">
        <v>0</v>
      </c>
      <c r="J35" s="114">
        <v>0</v>
      </c>
      <c r="K35" s="113">
        <v>68712729</v>
      </c>
      <c r="L35" s="113">
        <v>98662729</v>
      </c>
      <c r="M35" s="113">
        <v>1117252923</v>
      </c>
      <c r="N35" s="113">
        <v>744831132</v>
      </c>
      <c r="O35" s="113">
        <v>71086765</v>
      </c>
      <c r="P35" s="113">
        <v>815917897</v>
      </c>
      <c r="Q35" s="114">
        <v>0</v>
      </c>
      <c r="R35" s="113">
        <v>301335026</v>
      </c>
      <c r="S35" s="113">
        <v>742962366</v>
      </c>
      <c r="T35" s="113">
        <v>70411765</v>
      </c>
      <c r="U35" s="137">
        <v>813374131</v>
      </c>
      <c r="V35" s="113">
        <v>303878792</v>
      </c>
      <c r="W35" s="113">
        <v>138098646</v>
      </c>
      <c r="X35" s="113">
        <v>62194836</v>
      </c>
      <c r="Y35" s="113">
        <v>73370476</v>
      </c>
      <c r="Z35" s="113">
        <v>135565312</v>
      </c>
      <c r="AA35" s="113">
        <v>677808819</v>
      </c>
      <c r="AB35" s="140"/>
    </row>
    <row r="36" spans="1:28" ht="16.5" hidden="1" customHeight="1">
      <c r="A36" s="112" t="s">
        <v>135</v>
      </c>
      <c r="B36" s="112" t="s">
        <v>207</v>
      </c>
      <c r="C36" s="112" t="s">
        <v>137</v>
      </c>
      <c r="D36" s="112" t="s">
        <v>208</v>
      </c>
      <c r="E36" s="112" t="s">
        <v>135</v>
      </c>
      <c r="F36" s="113">
        <v>145511858</v>
      </c>
      <c r="G36" s="114">
        <v>0</v>
      </c>
      <c r="H36" s="114">
        <v>0</v>
      </c>
      <c r="I36" s="114">
        <v>0</v>
      </c>
      <c r="J36" s="114">
        <v>0</v>
      </c>
      <c r="K36" s="113">
        <v>35489168</v>
      </c>
      <c r="L36" s="113">
        <v>83192314</v>
      </c>
      <c r="M36" s="113">
        <v>97808712</v>
      </c>
      <c r="N36" s="113">
        <v>2998136</v>
      </c>
      <c r="O36" s="113">
        <v>6000000</v>
      </c>
      <c r="P36" s="113">
        <v>8998136</v>
      </c>
      <c r="Q36" s="114">
        <v>0</v>
      </c>
      <c r="R36" s="113">
        <v>88810576</v>
      </c>
      <c r="S36" s="113">
        <v>2998136</v>
      </c>
      <c r="T36" s="113">
        <v>6000000</v>
      </c>
      <c r="U36" s="137">
        <v>8998136</v>
      </c>
      <c r="V36" s="113">
        <v>88810576</v>
      </c>
      <c r="W36" s="113">
        <v>299814</v>
      </c>
      <c r="X36" s="114">
        <v>0</v>
      </c>
      <c r="Y36" s="113">
        <v>299814</v>
      </c>
      <c r="Z36" s="113">
        <v>299814</v>
      </c>
      <c r="AA36" s="113">
        <v>8698322</v>
      </c>
      <c r="AB36" s="140"/>
    </row>
    <row r="37" spans="1:28" ht="16.5" hidden="1" customHeight="1">
      <c r="A37" s="112" t="s">
        <v>209</v>
      </c>
      <c r="B37" s="112" t="s">
        <v>210</v>
      </c>
      <c r="C37" s="112" t="s">
        <v>137</v>
      </c>
      <c r="D37" s="112" t="s">
        <v>211</v>
      </c>
      <c r="E37" s="112" t="s">
        <v>151</v>
      </c>
      <c r="F37" s="113">
        <v>8421848</v>
      </c>
      <c r="G37" s="114">
        <v>0</v>
      </c>
      <c r="H37" s="114">
        <v>0</v>
      </c>
      <c r="I37" s="114">
        <v>0</v>
      </c>
      <c r="J37" s="114">
        <v>0</v>
      </c>
      <c r="K37" s="113">
        <v>6576288</v>
      </c>
      <c r="L37" s="114">
        <v>0</v>
      </c>
      <c r="M37" s="113">
        <v>14998136</v>
      </c>
      <c r="N37" s="113">
        <v>2998136</v>
      </c>
      <c r="O37" s="114">
        <v>0</v>
      </c>
      <c r="P37" s="113">
        <v>2998136</v>
      </c>
      <c r="Q37" s="114">
        <v>0</v>
      </c>
      <c r="R37" s="113">
        <v>12000000</v>
      </c>
      <c r="S37" s="113">
        <v>2998136</v>
      </c>
      <c r="T37" s="114">
        <v>0</v>
      </c>
      <c r="U37" s="137">
        <v>2998136</v>
      </c>
      <c r="V37" s="113">
        <v>12000000</v>
      </c>
      <c r="W37" s="113">
        <v>299814</v>
      </c>
      <c r="X37" s="114">
        <v>0</v>
      </c>
      <c r="Y37" s="113">
        <v>299814</v>
      </c>
      <c r="Z37" s="113">
        <v>299814</v>
      </c>
      <c r="AA37" s="113">
        <v>2698322</v>
      </c>
      <c r="AB37" s="140"/>
    </row>
    <row r="38" spans="1:28" ht="16.5" hidden="1" customHeight="1">
      <c r="A38" s="112" t="s">
        <v>212</v>
      </c>
      <c r="B38" s="112" t="s">
        <v>213</v>
      </c>
      <c r="C38" s="112" t="s">
        <v>137</v>
      </c>
      <c r="D38" s="112" t="s">
        <v>214</v>
      </c>
      <c r="E38" s="112" t="s">
        <v>151</v>
      </c>
      <c r="F38" s="113">
        <v>23087120</v>
      </c>
      <c r="G38" s="114">
        <v>0</v>
      </c>
      <c r="H38" s="114">
        <v>0</v>
      </c>
      <c r="I38" s="114">
        <v>0</v>
      </c>
      <c r="J38" s="114">
        <v>0</v>
      </c>
      <c r="K38" s="113">
        <v>28912880</v>
      </c>
      <c r="L38" s="114">
        <v>0</v>
      </c>
      <c r="M38" s="113">
        <v>52000000</v>
      </c>
      <c r="N38" s="114">
        <v>0</v>
      </c>
      <c r="O38" s="113">
        <v>6000000</v>
      </c>
      <c r="P38" s="113">
        <v>6000000</v>
      </c>
      <c r="Q38" s="114">
        <v>0</v>
      </c>
      <c r="R38" s="113">
        <v>46000000</v>
      </c>
      <c r="S38" s="114">
        <v>0</v>
      </c>
      <c r="T38" s="113">
        <v>6000000</v>
      </c>
      <c r="U38" s="137">
        <v>6000000</v>
      </c>
      <c r="V38" s="113">
        <v>46000000</v>
      </c>
      <c r="W38" s="114">
        <v>0</v>
      </c>
      <c r="X38" s="114">
        <v>0</v>
      </c>
      <c r="Y38" s="114">
        <v>0</v>
      </c>
      <c r="Z38" s="114">
        <v>0</v>
      </c>
      <c r="AA38" s="113">
        <v>6000000</v>
      </c>
      <c r="AB38" s="140"/>
    </row>
    <row r="39" spans="1:28" ht="16.5" hidden="1" customHeight="1">
      <c r="A39" s="112" t="s">
        <v>215</v>
      </c>
      <c r="B39" s="112" t="s">
        <v>216</v>
      </c>
      <c r="C39" s="112" t="s">
        <v>137</v>
      </c>
      <c r="D39" s="112" t="s">
        <v>217</v>
      </c>
      <c r="E39" s="112" t="s">
        <v>151</v>
      </c>
      <c r="F39" s="113">
        <v>114002890</v>
      </c>
      <c r="G39" s="114">
        <v>0</v>
      </c>
      <c r="H39" s="114">
        <v>0</v>
      </c>
      <c r="I39" s="114">
        <v>0</v>
      </c>
      <c r="J39" s="114">
        <v>0</v>
      </c>
      <c r="K39" s="114">
        <v>0</v>
      </c>
      <c r="L39" s="113">
        <v>83192314</v>
      </c>
      <c r="M39" s="113">
        <v>30810576</v>
      </c>
      <c r="N39" s="114">
        <v>0</v>
      </c>
      <c r="O39" s="114">
        <v>0</v>
      </c>
      <c r="P39" s="114">
        <v>0</v>
      </c>
      <c r="Q39" s="114">
        <v>0</v>
      </c>
      <c r="R39" s="113">
        <v>30810576</v>
      </c>
      <c r="S39" s="114">
        <v>0</v>
      </c>
      <c r="T39" s="114">
        <v>0</v>
      </c>
      <c r="U39" s="138">
        <v>0</v>
      </c>
      <c r="V39" s="113">
        <v>30810576</v>
      </c>
      <c r="W39" s="114">
        <v>0</v>
      </c>
      <c r="X39" s="114">
        <v>0</v>
      </c>
      <c r="Y39" s="114">
        <v>0</v>
      </c>
      <c r="Z39" s="114">
        <v>0</v>
      </c>
      <c r="AA39" s="114">
        <v>0</v>
      </c>
      <c r="AB39" s="140"/>
    </row>
    <row r="40" spans="1:28" ht="16.5" hidden="1" customHeight="1">
      <c r="A40" s="112" t="s">
        <v>135</v>
      </c>
      <c r="B40" s="112" t="s">
        <v>218</v>
      </c>
      <c r="C40" s="112" t="s">
        <v>137</v>
      </c>
      <c r="D40" s="112" t="s">
        <v>219</v>
      </c>
      <c r="E40" s="112" t="s">
        <v>135</v>
      </c>
      <c r="F40" s="113">
        <v>1001691065</v>
      </c>
      <c r="G40" s="114">
        <v>0</v>
      </c>
      <c r="H40" s="114">
        <v>0</v>
      </c>
      <c r="I40" s="114">
        <v>0</v>
      </c>
      <c r="J40" s="114">
        <v>0</v>
      </c>
      <c r="K40" s="113">
        <v>33223561</v>
      </c>
      <c r="L40" s="113">
        <v>15470415</v>
      </c>
      <c r="M40" s="113">
        <v>1019444211</v>
      </c>
      <c r="N40" s="113">
        <v>741832996</v>
      </c>
      <c r="O40" s="113">
        <v>65086765</v>
      </c>
      <c r="P40" s="113">
        <v>806919761</v>
      </c>
      <c r="Q40" s="114">
        <v>0</v>
      </c>
      <c r="R40" s="113">
        <v>212524450</v>
      </c>
      <c r="S40" s="113">
        <v>739964230</v>
      </c>
      <c r="T40" s="113">
        <v>64411765</v>
      </c>
      <c r="U40" s="137">
        <v>804375995</v>
      </c>
      <c r="V40" s="113">
        <v>215068216</v>
      </c>
      <c r="W40" s="113">
        <v>137798832</v>
      </c>
      <c r="X40" s="113">
        <v>62194836</v>
      </c>
      <c r="Y40" s="113">
        <v>73070662</v>
      </c>
      <c r="Z40" s="113">
        <v>135265498</v>
      </c>
      <c r="AA40" s="113">
        <v>669110497</v>
      </c>
      <c r="AB40" s="140"/>
    </row>
    <row r="41" spans="1:28" ht="16.5" hidden="1" customHeight="1">
      <c r="A41" s="112" t="s">
        <v>220</v>
      </c>
      <c r="B41" s="112" t="s">
        <v>221</v>
      </c>
      <c r="C41" s="112" t="s">
        <v>137</v>
      </c>
      <c r="D41" s="112" t="s">
        <v>222</v>
      </c>
      <c r="E41" s="112" t="s">
        <v>151</v>
      </c>
      <c r="F41" s="113">
        <v>8557935</v>
      </c>
      <c r="G41" s="114">
        <v>0</v>
      </c>
      <c r="H41" s="114">
        <v>0</v>
      </c>
      <c r="I41" s="114">
        <v>0</v>
      </c>
      <c r="J41" s="114">
        <v>0</v>
      </c>
      <c r="K41" s="114">
        <v>0</v>
      </c>
      <c r="L41" s="113">
        <v>6176298</v>
      </c>
      <c r="M41" s="113">
        <v>2381637</v>
      </c>
      <c r="N41" s="113">
        <v>2381637</v>
      </c>
      <c r="O41" s="114">
        <v>0</v>
      </c>
      <c r="P41" s="113">
        <v>2381637</v>
      </c>
      <c r="Q41" s="114">
        <v>0</v>
      </c>
      <c r="R41" s="114">
        <v>0</v>
      </c>
      <c r="S41" s="113">
        <v>2381637</v>
      </c>
      <c r="T41" s="114">
        <v>0</v>
      </c>
      <c r="U41" s="137">
        <v>2381637</v>
      </c>
      <c r="V41" s="114">
        <v>0</v>
      </c>
      <c r="W41" s="113">
        <v>582756</v>
      </c>
      <c r="X41" s="113">
        <v>382880</v>
      </c>
      <c r="Y41" s="113">
        <v>199876</v>
      </c>
      <c r="Z41" s="113">
        <v>582756</v>
      </c>
      <c r="AA41" s="113">
        <v>1798881</v>
      </c>
      <c r="AB41" s="140"/>
    </row>
    <row r="42" spans="1:28" ht="16.5" hidden="1" customHeight="1">
      <c r="A42" s="112" t="s">
        <v>223</v>
      </c>
      <c r="B42" s="112" t="s">
        <v>224</v>
      </c>
      <c r="C42" s="112" t="s">
        <v>137</v>
      </c>
      <c r="D42" s="112" t="s">
        <v>225</v>
      </c>
      <c r="E42" s="112" t="s">
        <v>151</v>
      </c>
      <c r="F42" s="113">
        <v>283223236</v>
      </c>
      <c r="G42" s="114">
        <v>0</v>
      </c>
      <c r="H42" s="114">
        <v>0</v>
      </c>
      <c r="I42" s="114">
        <v>0</v>
      </c>
      <c r="J42" s="114">
        <v>0</v>
      </c>
      <c r="K42" s="113">
        <v>5958359</v>
      </c>
      <c r="L42" s="114">
        <v>0</v>
      </c>
      <c r="M42" s="113">
        <v>289181595</v>
      </c>
      <c r="N42" s="113">
        <v>260875500</v>
      </c>
      <c r="O42" s="113">
        <v>6933972</v>
      </c>
      <c r="P42" s="113">
        <v>267809472</v>
      </c>
      <c r="Q42" s="114">
        <v>0</v>
      </c>
      <c r="R42" s="113">
        <v>21372123</v>
      </c>
      <c r="S42" s="113">
        <v>260875500</v>
      </c>
      <c r="T42" s="113">
        <v>6933972</v>
      </c>
      <c r="U42" s="137">
        <v>267809472</v>
      </c>
      <c r="V42" s="113">
        <v>21372123</v>
      </c>
      <c r="W42" s="113">
        <v>6933972</v>
      </c>
      <c r="X42" s="114">
        <v>0</v>
      </c>
      <c r="Y42" s="113">
        <v>6933972</v>
      </c>
      <c r="Z42" s="113">
        <v>6933972</v>
      </c>
      <c r="AA42" s="113">
        <v>260875500</v>
      </c>
      <c r="AB42" s="140"/>
    </row>
    <row r="43" spans="1:28" ht="16.5" hidden="1" customHeight="1">
      <c r="A43" s="112" t="s">
        <v>226</v>
      </c>
      <c r="B43" s="112" t="s">
        <v>227</v>
      </c>
      <c r="C43" s="112" t="s">
        <v>137</v>
      </c>
      <c r="D43" s="112" t="s">
        <v>228</v>
      </c>
      <c r="E43" s="112" t="s">
        <v>151</v>
      </c>
      <c r="F43" s="113">
        <v>81634894</v>
      </c>
      <c r="G43" s="114">
        <v>0</v>
      </c>
      <c r="H43" s="114">
        <v>0</v>
      </c>
      <c r="I43" s="114">
        <v>0</v>
      </c>
      <c r="J43" s="114">
        <v>0</v>
      </c>
      <c r="K43" s="113">
        <v>1594682</v>
      </c>
      <c r="L43" s="113">
        <v>9294117</v>
      </c>
      <c r="M43" s="113">
        <v>73935459</v>
      </c>
      <c r="N43" s="113">
        <v>7405339</v>
      </c>
      <c r="O43" s="113">
        <v>3477793</v>
      </c>
      <c r="P43" s="113">
        <v>10883132</v>
      </c>
      <c r="Q43" s="114">
        <v>0</v>
      </c>
      <c r="R43" s="113">
        <v>63052327</v>
      </c>
      <c r="S43" s="113">
        <v>5536573</v>
      </c>
      <c r="T43" s="113">
        <v>3477793</v>
      </c>
      <c r="U43" s="137">
        <v>9014366</v>
      </c>
      <c r="V43" s="113">
        <v>64921093</v>
      </c>
      <c r="W43" s="113">
        <v>4517162</v>
      </c>
      <c r="X43" s="113">
        <v>539680</v>
      </c>
      <c r="Y43" s="113">
        <v>3977482</v>
      </c>
      <c r="Z43" s="113">
        <v>4517162</v>
      </c>
      <c r="AA43" s="113">
        <v>4497204</v>
      </c>
      <c r="AB43" s="140"/>
    </row>
    <row r="44" spans="1:28" ht="16.5" hidden="1" customHeight="1">
      <c r="A44" s="112" t="s">
        <v>229</v>
      </c>
      <c r="B44" s="112" t="s">
        <v>230</v>
      </c>
      <c r="C44" s="112" t="s">
        <v>137</v>
      </c>
      <c r="D44" s="112" t="s">
        <v>231</v>
      </c>
      <c r="E44" s="112" t="s">
        <v>151</v>
      </c>
      <c r="F44" s="113">
        <v>628275000</v>
      </c>
      <c r="G44" s="114">
        <v>0</v>
      </c>
      <c r="H44" s="114">
        <v>0</v>
      </c>
      <c r="I44" s="114">
        <v>0</v>
      </c>
      <c r="J44" s="114">
        <v>0</v>
      </c>
      <c r="K44" s="113">
        <v>25670520</v>
      </c>
      <c r="L44" s="114">
        <v>0</v>
      </c>
      <c r="M44" s="113">
        <v>653945520</v>
      </c>
      <c r="N44" s="113">
        <v>471170520</v>
      </c>
      <c r="O44" s="113">
        <v>54675000</v>
      </c>
      <c r="P44" s="113">
        <v>525845520</v>
      </c>
      <c r="Q44" s="114">
        <v>0</v>
      </c>
      <c r="R44" s="113">
        <v>128100000</v>
      </c>
      <c r="S44" s="113">
        <v>471170520</v>
      </c>
      <c r="T44" s="113">
        <v>54000000</v>
      </c>
      <c r="U44" s="137">
        <v>525170520</v>
      </c>
      <c r="V44" s="113">
        <v>128775000</v>
      </c>
      <c r="W44" s="113">
        <v>125764942</v>
      </c>
      <c r="X44" s="113">
        <v>61272276</v>
      </c>
      <c r="Y44" s="113">
        <v>61959332</v>
      </c>
      <c r="Z44" s="113">
        <v>123231608</v>
      </c>
      <c r="AA44" s="113">
        <v>401938912</v>
      </c>
      <c r="AB44" s="140"/>
    </row>
    <row r="45" spans="1:28" ht="16.5" customHeight="1">
      <c r="A45" s="112" t="s">
        <v>135</v>
      </c>
      <c r="B45" s="126" t="s">
        <v>232</v>
      </c>
      <c r="C45" s="126" t="s">
        <v>137</v>
      </c>
      <c r="D45" s="126" t="s">
        <v>97</v>
      </c>
      <c r="E45" s="126" t="s">
        <v>135</v>
      </c>
      <c r="F45" s="127">
        <v>40000000</v>
      </c>
      <c r="G45" s="128">
        <v>0</v>
      </c>
      <c r="H45" s="128">
        <v>0</v>
      </c>
      <c r="I45" s="128">
        <v>0</v>
      </c>
      <c r="J45" s="128">
        <v>0</v>
      </c>
      <c r="K45" s="128">
        <v>0</v>
      </c>
      <c r="L45" s="128">
        <v>0</v>
      </c>
      <c r="M45" s="127">
        <v>40000000</v>
      </c>
      <c r="N45" s="114">
        <v>0</v>
      </c>
      <c r="O45" s="114">
        <v>0</v>
      </c>
      <c r="P45" s="114">
        <v>0</v>
      </c>
      <c r="Q45" s="114">
        <v>0</v>
      </c>
      <c r="R45" s="113">
        <v>40000000</v>
      </c>
      <c r="S45" s="114">
        <v>0</v>
      </c>
      <c r="T45" s="114">
        <v>0</v>
      </c>
      <c r="U45" s="138">
        <v>0</v>
      </c>
      <c r="V45" s="113">
        <v>40000000</v>
      </c>
      <c r="W45" s="114">
        <v>0</v>
      </c>
      <c r="X45" s="114">
        <v>0</v>
      </c>
      <c r="Y45" s="114">
        <v>0</v>
      </c>
      <c r="Z45" s="114">
        <v>0</v>
      </c>
      <c r="AA45" s="114">
        <v>0</v>
      </c>
      <c r="AB45" s="140"/>
    </row>
    <row r="46" spans="1:28" ht="16.5" hidden="1" customHeight="1">
      <c r="A46" s="112" t="s">
        <v>135</v>
      </c>
      <c r="B46" s="112" t="s">
        <v>233</v>
      </c>
      <c r="C46" s="112" t="s">
        <v>137</v>
      </c>
      <c r="D46" s="112" t="s">
        <v>234</v>
      </c>
      <c r="E46" s="112" t="s">
        <v>135</v>
      </c>
      <c r="F46" s="113">
        <v>40000000</v>
      </c>
      <c r="G46" s="114">
        <v>0</v>
      </c>
      <c r="H46" s="114">
        <v>0</v>
      </c>
      <c r="I46" s="114">
        <v>0</v>
      </c>
      <c r="J46" s="114">
        <v>0</v>
      </c>
      <c r="K46" s="114">
        <v>0</v>
      </c>
      <c r="L46" s="114">
        <v>0</v>
      </c>
      <c r="M46" s="113">
        <v>40000000</v>
      </c>
      <c r="N46" s="114">
        <v>0</v>
      </c>
      <c r="O46" s="114">
        <v>0</v>
      </c>
      <c r="P46" s="114">
        <v>0</v>
      </c>
      <c r="Q46" s="114">
        <v>0</v>
      </c>
      <c r="R46" s="113">
        <v>40000000</v>
      </c>
      <c r="S46" s="114">
        <v>0</v>
      </c>
      <c r="T46" s="114">
        <v>0</v>
      </c>
      <c r="U46" s="138">
        <v>0</v>
      </c>
      <c r="V46" s="113">
        <v>40000000</v>
      </c>
      <c r="W46" s="114">
        <v>0</v>
      </c>
      <c r="X46" s="114">
        <v>0</v>
      </c>
      <c r="Y46" s="114">
        <v>0</v>
      </c>
      <c r="Z46" s="114">
        <v>0</v>
      </c>
      <c r="AA46" s="114">
        <v>0</v>
      </c>
      <c r="AB46" s="140"/>
    </row>
    <row r="47" spans="1:28" ht="16.5" hidden="1" customHeight="1">
      <c r="A47" s="112" t="s">
        <v>135</v>
      </c>
      <c r="B47" s="112" t="s">
        <v>235</v>
      </c>
      <c r="C47" s="112" t="s">
        <v>137</v>
      </c>
      <c r="D47" s="112" t="s">
        <v>236</v>
      </c>
      <c r="E47" s="112" t="s">
        <v>135</v>
      </c>
      <c r="F47" s="113">
        <v>40000000</v>
      </c>
      <c r="G47" s="114">
        <v>0</v>
      </c>
      <c r="H47" s="114">
        <v>0</v>
      </c>
      <c r="I47" s="114">
        <v>0</v>
      </c>
      <c r="J47" s="114">
        <v>0</v>
      </c>
      <c r="K47" s="114">
        <v>0</v>
      </c>
      <c r="L47" s="114">
        <v>0</v>
      </c>
      <c r="M47" s="113">
        <v>40000000</v>
      </c>
      <c r="N47" s="114">
        <v>0</v>
      </c>
      <c r="O47" s="114">
        <v>0</v>
      </c>
      <c r="P47" s="114">
        <v>0</v>
      </c>
      <c r="Q47" s="114">
        <v>0</v>
      </c>
      <c r="R47" s="113">
        <v>40000000</v>
      </c>
      <c r="S47" s="114">
        <v>0</v>
      </c>
      <c r="T47" s="114">
        <v>0</v>
      </c>
      <c r="U47" s="138">
        <v>0</v>
      </c>
      <c r="V47" s="113">
        <v>40000000</v>
      </c>
      <c r="W47" s="114">
        <v>0</v>
      </c>
      <c r="X47" s="114">
        <v>0</v>
      </c>
      <c r="Y47" s="114">
        <v>0</v>
      </c>
      <c r="Z47" s="114">
        <v>0</v>
      </c>
      <c r="AA47" s="114">
        <v>0</v>
      </c>
      <c r="AB47" s="140"/>
    </row>
    <row r="48" spans="1:28" ht="16.5" hidden="1" customHeight="1">
      <c r="A48" s="112" t="s">
        <v>237</v>
      </c>
      <c r="B48" s="112" t="s">
        <v>238</v>
      </c>
      <c r="C48" s="112" t="s">
        <v>137</v>
      </c>
      <c r="D48" s="112" t="s">
        <v>239</v>
      </c>
      <c r="E48" s="112" t="s">
        <v>151</v>
      </c>
      <c r="F48" s="113">
        <v>40000000</v>
      </c>
      <c r="G48" s="114">
        <v>0</v>
      </c>
      <c r="H48" s="114">
        <v>0</v>
      </c>
      <c r="I48" s="114">
        <v>0</v>
      </c>
      <c r="J48" s="114">
        <v>0</v>
      </c>
      <c r="K48" s="114">
        <v>0</v>
      </c>
      <c r="L48" s="114">
        <v>0</v>
      </c>
      <c r="M48" s="113">
        <v>40000000</v>
      </c>
      <c r="N48" s="114">
        <v>0</v>
      </c>
      <c r="O48" s="114">
        <v>0</v>
      </c>
      <c r="P48" s="114">
        <v>0</v>
      </c>
      <c r="Q48" s="114">
        <v>0</v>
      </c>
      <c r="R48" s="113">
        <v>40000000</v>
      </c>
      <c r="S48" s="114">
        <v>0</v>
      </c>
      <c r="T48" s="114">
        <v>0</v>
      </c>
      <c r="U48" s="138">
        <v>0</v>
      </c>
      <c r="V48" s="113">
        <v>40000000</v>
      </c>
      <c r="W48" s="114">
        <v>0</v>
      </c>
      <c r="X48" s="114">
        <v>0</v>
      </c>
      <c r="Y48" s="114">
        <v>0</v>
      </c>
      <c r="Z48" s="114">
        <v>0</v>
      </c>
      <c r="AA48" s="114">
        <v>0</v>
      </c>
      <c r="AB48" s="140"/>
    </row>
    <row r="49" spans="1:28" ht="16.5" customHeight="1">
      <c r="A49" s="112" t="s">
        <v>135</v>
      </c>
      <c r="B49" s="126" t="s">
        <v>240</v>
      </c>
      <c r="C49" s="126" t="s">
        <v>137</v>
      </c>
      <c r="D49" s="126" t="s">
        <v>241</v>
      </c>
      <c r="E49" s="126" t="s">
        <v>135</v>
      </c>
      <c r="F49" s="127">
        <v>15321058</v>
      </c>
      <c r="G49" s="128">
        <v>0</v>
      </c>
      <c r="H49" s="128">
        <v>0</v>
      </c>
      <c r="I49" s="128">
        <v>0</v>
      </c>
      <c r="J49" s="128">
        <v>0</v>
      </c>
      <c r="K49" s="128">
        <v>0</v>
      </c>
      <c r="L49" s="128">
        <v>0</v>
      </c>
      <c r="M49" s="127">
        <v>15321058</v>
      </c>
      <c r="N49" s="113">
        <v>15321058</v>
      </c>
      <c r="O49" s="114">
        <v>0</v>
      </c>
      <c r="P49" s="113">
        <v>15321058</v>
      </c>
      <c r="Q49" s="114">
        <v>0</v>
      </c>
      <c r="R49" s="114">
        <v>0</v>
      </c>
      <c r="S49" s="113">
        <v>15321058</v>
      </c>
      <c r="T49" s="114">
        <v>0</v>
      </c>
      <c r="U49" s="137">
        <v>15321058</v>
      </c>
      <c r="V49" s="114">
        <v>0</v>
      </c>
      <c r="W49" s="113">
        <v>5107020</v>
      </c>
      <c r="X49" s="113">
        <v>3830265</v>
      </c>
      <c r="Y49" s="113">
        <v>1276755</v>
      </c>
      <c r="Z49" s="113">
        <v>5107020</v>
      </c>
      <c r="AA49" s="113">
        <v>10214038</v>
      </c>
      <c r="AB49" s="140">
        <f>+U49/M49</f>
        <v>1</v>
      </c>
    </row>
    <row r="50" spans="1:28" ht="16.5" hidden="1" customHeight="1">
      <c r="A50" s="112" t="s">
        <v>135</v>
      </c>
      <c r="B50" s="112" t="s">
        <v>242</v>
      </c>
      <c r="C50" s="112" t="s">
        <v>137</v>
      </c>
      <c r="D50" s="112" t="s">
        <v>98</v>
      </c>
      <c r="E50" s="112" t="s">
        <v>135</v>
      </c>
      <c r="F50" s="113">
        <v>15321058</v>
      </c>
      <c r="G50" s="114">
        <v>0</v>
      </c>
      <c r="H50" s="114">
        <v>0</v>
      </c>
      <c r="I50" s="114">
        <v>0</v>
      </c>
      <c r="J50" s="114">
        <v>0</v>
      </c>
      <c r="K50" s="114">
        <v>0</v>
      </c>
      <c r="L50" s="114">
        <v>0</v>
      </c>
      <c r="M50" s="113">
        <v>15321058</v>
      </c>
      <c r="N50" s="113">
        <v>15321058</v>
      </c>
      <c r="O50" s="114">
        <v>0</v>
      </c>
      <c r="P50" s="113">
        <v>15321058</v>
      </c>
      <c r="Q50" s="114">
        <v>0</v>
      </c>
      <c r="R50" s="114">
        <v>0</v>
      </c>
      <c r="S50" s="113">
        <v>15321058</v>
      </c>
      <c r="T50" s="114">
        <v>0</v>
      </c>
      <c r="U50" s="137">
        <v>15321058</v>
      </c>
      <c r="V50" s="114">
        <v>0</v>
      </c>
      <c r="W50" s="113">
        <v>5107020</v>
      </c>
      <c r="X50" s="113">
        <v>3830265</v>
      </c>
      <c r="Y50" s="113">
        <v>1276755</v>
      </c>
      <c r="Z50" s="113">
        <v>5107020</v>
      </c>
      <c r="AA50" s="113">
        <v>10214038</v>
      </c>
      <c r="AB50" s="140"/>
    </row>
    <row r="51" spans="1:28" ht="16.5" hidden="1" customHeight="1">
      <c r="A51" s="112" t="s">
        <v>243</v>
      </c>
      <c r="B51" s="112" t="s">
        <v>244</v>
      </c>
      <c r="C51" s="112" t="s">
        <v>137</v>
      </c>
      <c r="D51" s="112" t="s">
        <v>245</v>
      </c>
      <c r="E51" s="112" t="s">
        <v>151</v>
      </c>
      <c r="F51" s="113">
        <v>15321058</v>
      </c>
      <c r="G51" s="114">
        <v>0</v>
      </c>
      <c r="H51" s="114">
        <v>0</v>
      </c>
      <c r="I51" s="114">
        <v>0</v>
      </c>
      <c r="J51" s="114">
        <v>0</v>
      </c>
      <c r="K51" s="114">
        <v>0</v>
      </c>
      <c r="L51" s="114">
        <v>0</v>
      </c>
      <c r="M51" s="113">
        <v>15321058</v>
      </c>
      <c r="N51" s="113">
        <v>15321058</v>
      </c>
      <c r="O51" s="114">
        <v>0</v>
      </c>
      <c r="P51" s="113">
        <v>15321058</v>
      </c>
      <c r="Q51" s="114">
        <v>0</v>
      </c>
      <c r="R51" s="114">
        <v>0</v>
      </c>
      <c r="S51" s="113">
        <v>15321058</v>
      </c>
      <c r="T51" s="114">
        <v>0</v>
      </c>
      <c r="U51" s="137">
        <v>15321058</v>
      </c>
      <c r="V51" s="114">
        <v>0</v>
      </c>
      <c r="W51" s="113">
        <v>5107020</v>
      </c>
      <c r="X51" s="113">
        <v>3830265</v>
      </c>
      <c r="Y51" s="113">
        <v>1276755</v>
      </c>
      <c r="Z51" s="113">
        <v>5107020</v>
      </c>
      <c r="AA51" s="113">
        <v>10214038</v>
      </c>
      <c r="AB51" s="140"/>
    </row>
    <row r="52" spans="1:28" ht="16.5" customHeight="1">
      <c r="A52" s="132" t="s">
        <v>135</v>
      </c>
      <c r="B52" s="132" t="s">
        <v>246</v>
      </c>
      <c r="C52" s="132" t="s">
        <v>137</v>
      </c>
      <c r="D52" s="132" t="s">
        <v>247</v>
      </c>
      <c r="E52" s="132" t="s">
        <v>135</v>
      </c>
      <c r="F52" s="133">
        <v>1441250000</v>
      </c>
      <c r="G52" s="134">
        <v>0</v>
      </c>
      <c r="H52" s="134">
        <v>0</v>
      </c>
      <c r="I52" s="134">
        <v>0</v>
      </c>
      <c r="J52" s="134">
        <v>0</v>
      </c>
      <c r="K52" s="133">
        <v>94434883</v>
      </c>
      <c r="L52" s="133">
        <v>70434883</v>
      </c>
      <c r="M52" s="133">
        <v>1465250000</v>
      </c>
      <c r="N52" s="133">
        <v>1278258305</v>
      </c>
      <c r="O52" s="133">
        <v>82287</v>
      </c>
      <c r="P52" s="133">
        <v>1278340592</v>
      </c>
      <c r="Q52" s="114">
        <v>0</v>
      </c>
      <c r="R52" s="113">
        <v>186909408</v>
      </c>
      <c r="S52" s="113">
        <v>1278258305</v>
      </c>
      <c r="T52" s="113">
        <v>82287</v>
      </c>
      <c r="U52" s="137">
        <v>1278340592</v>
      </c>
      <c r="V52" s="113">
        <v>186909408</v>
      </c>
      <c r="W52" s="113">
        <v>88078133</v>
      </c>
      <c r="X52" s="113">
        <v>12590851</v>
      </c>
      <c r="Y52" s="113">
        <v>75487282</v>
      </c>
      <c r="Z52" s="113">
        <v>88078133</v>
      </c>
      <c r="AA52" s="113">
        <v>1190262459</v>
      </c>
      <c r="AB52" s="140"/>
    </row>
    <row r="53" spans="1:28" ht="16.5" hidden="1" customHeight="1">
      <c r="A53" s="112" t="s">
        <v>135</v>
      </c>
      <c r="B53" s="112" t="s">
        <v>248</v>
      </c>
      <c r="C53" s="112" t="s">
        <v>137</v>
      </c>
      <c r="D53" s="112" t="s">
        <v>249</v>
      </c>
      <c r="E53" s="112" t="s">
        <v>135</v>
      </c>
      <c r="F53" s="113">
        <v>1441250000</v>
      </c>
      <c r="G53" s="114">
        <v>0</v>
      </c>
      <c r="H53" s="114">
        <v>0</v>
      </c>
      <c r="I53" s="114">
        <v>0</v>
      </c>
      <c r="J53" s="114">
        <v>0</v>
      </c>
      <c r="K53" s="113">
        <v>94434883</v>
      </c>
      <c r="L53" s="113">
        <v>70434883</v>
      </c>
      <c r="M53" s="113">
        <v>1465250000</v>
      </c>
      <c r="N53" s="113">
        <v>1278258305</v>
      </c>
      <c r="O53" s="113">
        <v>82287</v>
      </c>
      <c r="P53" s="113">
        <v>1278340592</v>
      </c>
      <c r="Q53" s="114">
        <v>0</v>
      </c>
      <c r="R53" s="113">
        <v>186909408</v>
      </c>
      <c r="S53" s="113">
        <v>1278258305</v>
      </c>
      <c r="T53" s="113">
        <v>82287</v>
      </c>
      <c r="U53" s="137">
        <v>1278340592</v>
      </c>
      <c r="V53" s="113">
        <v>186909408</v>
      </c>
      <c r="W53" s="113">
        <v>88078133</v>
      </c>
      <c r="X53" s="113">
        <v>12590851</v>
      </c>
      <c r="Y53" s="113">
        <v>75487282</v>
      </c>
      <c r="Z53" s="113">
        <v>88078133</v>
      </c>
      <c r="AA53" s="113">
        <v>1190262459</v>
      </c>
      <c r="AB53" s="140"/>
    </row>
    <row r="54" spans="1:28" ht="16.5" hidden="1" customHeight="1">
      <c r="A54" s="112" t="s">
        <v>135</v>
      </c>
      <c r="B54" s="112" t="s">
        <v>250</v>
      </c>
      <c r="C54" s="112" t="s">
        <v>137</v>
      </c>
      <c r="D54" s="112" t="s">
        <v>219</v>
      </c>
      <c r="E54" s="112" t="s">
        <v>135</v>
      </c>
      <c r="F54" s="113">
        <v>1441250000</v>
      </c>
      <c r="G54" s="114">
        <v>0</v>
      </c>
      <c r="H54" s="114">
        <v>0</v>
      </c>
      <c r="I54" s="114">
        <v>0</v>
      </c>
      <c r="J54" s="114">
        <v>0</v>
      </c>
      <c r="K54" s="113">
        <v>94434883</v>
      </c>
      <c r="L54" s="113">
        <v>70434883</v>
      </c>
      <c r="M54" s="113">
        <v>1465250000</v>
      </c>
      <c r="N54" s="113">
        <v>1278258305</v>
      </c>
      <c r="O54" s="113">
        <v>82287</v>
      </c>
      <c r="P54" s="113">
        <v>1278340592</v>
      </c>
      <c r="Q54" s="114">
        <v>0</v>
      </c>
      <c r="R54" s="113">
        <v>186909408</v>
      </c>
      <c r="S54" s="113">
        <v>1278258305</v>
      </c>
      <c r="T54" s="113">
        <v>82287</v>
      </c>
      <c r="U54" s="137">
        <v>1278340592</v>
      </c>
      <c r="V54" s="113">
        <v>186909408</v>
      </c>
      <c r="W54" s="113">
        <v>88078133</v>
      </c>
      <c r="X54" s="113">
        <v>12590851</v>
      </c>
      <c r="Y54" s="113">
        <v>75487282</v>
      </c>
      <c r="Z54" s="113">
        <v>88078133</v>
      </c>
      <c r="AA54" s="113">
        <v>1190262459</v>
      </c>
      <c r="AB54" s="140"/>
    </row>
    <row r="55" spans="1:28" ht="33">
      <c r="A55" s="112" t="s">
        <v>251</v>
      </c>
      <c r="B55" s="112" t="s">
        <v>252</v>
      </c>
      <c r="C55" s="112" t="s">
        <v>137</v>
      </c>
      <c r="D55" s="123" t="s">
        <v>253</v>
      </c>
      <c r="E55" s="123" t="s">
        <v>151</v>
      </c>
      <c r="F55" s="124">
        <v>11781000</v>
      </c>
      <c r="G55" s="125">
        <v>0</v>
      </c>
      <c r="H55" s="125">
        <v>0</v>
      </c>
      <c r="I55" s="125">
        <v>0</v>
      </c>
      <c r="J55" s="125">
        <v>0</v>
      </c>
      <c r="K55" s="124">
        <v>69909883</v>
      </c>
      <c r="L55" s="125">
        <v>0</v>
      </c>
      <c r="M55" s="124">
        <v>81690883</v>
      </c>
      <c r="N55" s="124">
        <v>28044188</v>
      </c>
      <c r="O55" s="124">
        <v>82287</v>
      </c>
      <c r="P55" s="124">
        <v>28126475</v>
      </c>
      <c r="Q55" s="114">
        <v>0</v>
      </c>
      <c r="R55" s="113">
        <v>53564408</v>
      </c>
      <c r="S55" s="113">
        <v>28044188</v>
      </c>
      <c r="T55" s="113">
        <v>82287</v>
      </c>
      <c r="U55" s="137">
        <v>28126475</v>
      </c>
      <c r="V55" s="113">
        <v>53564408</v>
      </c>
      <c r="W55" s="113">
        <v>126475</v>
      </c>
      <c r="X55" s="113">
        <v>44188</v>
      </c>
      <c r="Y55" s="113">
        <v>82287</v>
      </c>
      <c r="Z55" s="113">
        <v>126475</v>
      </c>
      <c r="AA55" s="113">
        <v>28000000</v>
      </c>
      <c r="AB55" s="140"/>
    </row>
    <row r="56" spans="1:28" ht="22.5">
      <c r="A56" s="112" t="s">
        <v>254</v>
      </c>
      <c r="B56" s="112" t="s">
        <v>255</v>
      </c>
      <c r="C56" s="112" t="s">
        <v>137</v>
      </c>
      <c r="D56" s="129" t="s">
        <v>256</v>
      </c>
      <c r="E56" s="129" t="s">
        <v>151</v>
      </c>
      <c r="F56" s="130">
        <v>51975000</v>
      </c>
      <c r="G56" s="131">
        <v>0</v>
      </c>
      <c r="H56" s="131">
        <v>0</v>
      </c>
      <c r="I56" s="131">
        <v>0</v>
      </c>
      <c r="J56" s="131">
        <v>0</v>
      </c>
      <c r="K56" s="130">
        <v>525000</v>
      </c>
      <c r="L56" s="131">
        <v>0</v>
      </c>
      <c r="M56" s="130">
        <v>52500000</v>
      </c>
      <c r="N56" s="130">
        <v>50000000</v>
      </c>
      <c r="O56" s="131">
        <v>0</v>
      </c>
      <c r="P56" s="130">
        <v>50000000</v>
      </c>
      <c r="Q56" s="114">
        <v>0</v>
      </c>
      <c r="R56" s="113">
        <v>2500000</v>
      </c>
      <c r="S56" s="113">
        <v>50000000</v>
      </c>
      <c r="T56" s="114">
        <v>0</v>
      </c>
      <c r="U56" s="137">
        <v>50000000</v>
      </c>
      <c r="V56" s="113">
        <v>2500000</v>
      </c>
      <c r="W56" s="113">
        <v>10000000</v>
      </c>
      <c r="X56" s="113">
        <v>5000000</v>
      </c>
      <c r="Y56" s="113">
        <v>5000000</v>
      </c>
      <c r="Z56" s="113">
        <v>10000000</v>
      </c>
      <c r="AA56" s="113">
        <v>40000000</v>
      </c>
    </row>
    <row r="57" spans="1:28" ht="22.5">
      <c r="A57" s="112" t="s">
        <v>257</v>
      </c>
      <c r="B57" s="112" t="s">
        <v>255</v>
      </c>
      <c r="C57" s="112" t="s">
        <v>137</v>
      </c>
      <c r="D57" s="129" t="s">
        <v>258</v>
      </c>
      <c r="E57" s="129" t="s">
        <v>259</v>
      </c>
      <c r="F57" s="131">
        <v>0</v>
      </c>
      <c r="G57" s="131">
        <v>0</v>
      </c>
      <c r="H57" s="131">
        <v>0</v>
      </c>
      <c r="I57" s="131">
        <v>0</v>
      </c>
      <c r="J57" s="131">
        <v>0</v>
      </c>
      <c r="K57" s="130">
        <v>24000000</v>
      </c>
      <c r="L57" s="131">
        <v>0</v>
      </c>
      <c r="M57" s="130">
        <v>24000000</v>
      </c>
      <c r="N57" s="130">
        <v>23205000</v>
      </c>
      <c r="O57" s="131">
        <v>0</v>
      </c>
      <c r="P57" s="130">
        <v>23205000</v>
      </c>
      <c r="Q57" s="114">
        <v>0</v>
      </c>
      <c r="R57" s="113">
        <v>795000</v>
      </c>
      <c r="S57" s="113">
        <v>23205000</v>
      </c>
      <c r="T57" s="114">
        <v>0</v>
      </c>
      <c r="U57" s="137">
        <v>23205000</v>
      </c>
      <c r="V57" s="113">
        <v>795000</v>
      </c>
      <c r="W57" s="113">
        <v>23205000</v>
      </c>
      <c r="X57" s="114">
        <v>0</v>
      </c>
      <c r="Y57" s="113">
        <v>23205000</v>
      </c>
      <c r="Z57" s="113">
        <v>23205000</v>
      </c>
      <c r="AA57" s="114">
        <v>0</v>
      </c>
    </row>
    <row r="58" spans="1:28" ht="22.5">
      <c r="A58" s="112" t="s">
        <v>260</v>
      </c>
      <c r="B58" s="112" t="s">
        <v>255</v>
      </c>
      <c r="C58" s="112" t="s">
        <v>137</v>
      </c>
      <c r="D58" s="129" t="s">
        <v>261</v>
      </c>
      <c r="E58" s="129" t="s">
        <v>151</v>
      </c>
      <c r="F58" s="130">
        <v>330000000</v>
      </c>
      <c r="G58" s="131">
        <v>0</v>
      </c>
      <c r="H58" s="131">
        <v>0</v>
      </c>
      <c r="I58" s="131">
        <v>0</v>
      </c>
      <c r="J58" s="131">
        <v>0</v>
      </c>
      <c r="K58" s="131">
        <v>0</v>
      </c>
      <c r="L58" s="131">
        <v>0</v>
      </c>
      <c r="M58" s="130">
        <v>330000000</v>
      </c>
      <c r="N58" s="130">
        <v>330000000</v>
      </c>
      <c r="O58" s="131">
        <v>0</v>
      </c>
      <c r="P58" s="130">
        <v>330000000</v>
      </c>
      <c r="Q58" s="114">
        <v>0</v>
      </c>
      <c r="R58" s="114">
        <v>0</v>
      </c>
      <c r="S58" s="113">
        <v>330000000</v>
      </c>
      <c r="T58" s="114">
        <v>0</v>
      </c>
      <c r="U58" s="137">
        <v>330000000</v>
      </c>
      <c r="V58" s="114">
        <v>0</v>
      </c>
      <c r="W58" s="114">
        <v>0</v>
      </c>
      <c r="X58" s="114">
        <v>0</v>
      </c>
      <c r="Y58" s="114">
        <v>0</v>
      </c>
      <c r="Z58" s="114">
        <v>0</v>
      </c>
      <c r="AA58" s="113">
        <v>330000000</v>
      </c>
    </row>
    <row r="59" spans="1:28">
      <c r="A59" s="112" t="s">
        <v>262</v>
      </c>
      <c r="B59" s="112" t="s">
        <v>263</v>
      </c>
      <c r="C59" s="112" t="s">
        <v>137</v>
      </c>
      <c r="D59" s="120" t="s">
        <v>264</v>
      </c>
      <c r="E59" s="120" t="s">
        <v>151</v>
      </c>
      <c r="F59" s="121">
        <v>155000000</v>
      </c>
      <c r="G59" s="122">
        <v>0</v>
      </c>
      <c r="H59" s="122">
        <v>0</v>
      </c>
      <c r="I59" s="122">
        <v>0</v>
      </c>
      <c r="J59" s="122">
        <v>0</v>
      </c>
      <c r="K59" s="122">
        <v>0</v>
      </c>
      <c r="L59" s="122">
        <v>0</v>
      </c>
      <c r="M59" s="121">
        <v>155000000</v>
      </c>
      <c r="N59" s="121">
        <v>150300000</v>
      </c>
      <c r="O59" s="122">
        <v>0</v>
      </c>
      <c r="P59" s="121">
        <v>150300000</v>
      </c>
      <c r="Q59" s="114">
        <v>0</v>
      </c>
      <c r="R59" s="113">
        <v>4700000</v>
      </c>
      <c r="S59" s="113">
        <v>150300000</v>
      </c>
      <c r="T59" s="114">
        <v>0</v>
      </c>
      <c r="U59" s="137">
        <v>150300000</v>
      </c>
      <c r="V59" s="113">
        <v>4700000</v>
      </c>
      <c r="W59" s="113">
        <v>18846665</v>
      </c>
      <c r="X59" s="113">
        <v>4013332</v>
      </c>
      <c r="Y59" s="113">
        <v>14833333</v>
      </c>
      <c r="Z59" s="113">
        <v>18846665</v>
      </c>
      <c r="AA59" s="113">
        <v>131453335</v>
      </c>
    </row>
    <row r="60" spans="1:28">
      <c r="A60" s="112" t="s">
        <v>265</v>
      </c>
      <c r="B60" s="112" t="s">
        <v>263</v>
      </c>
      <c r="C60" s="112" t="s">
        <v>137</v>
      </c>
      <c r="D60" s="120" t="s">
        <v>266</v>
      </c>
      <c r="E60" s="120" t="s">
        <v>151</v>
      </c>
      <c r="F60" s="121">
        <v>802244000</v>
      </c>
      <c r="G60" s="122">
        <v>0</v>
      </c>
      <c r="H60" s="122">
        <v>0</v>
      </c>
      <c r="I60" s="122">
        <v>0</v>
      </c>
      <c r="J60" s="122">
        <v>0</v>
      </c>
      <c r="K60" s="122">
        <v>0</v>
      </c>
      <c r="L60" s="121">
        <v>70434883</v>
      </c>
      <c r="M60" s="121">
        <v>731809117</v>
      </c>
      <c r="N60" s="121">
        <v>616709117</v>
      </c>
      <c r="O60" s="122">
        <v>0</v>
      </c>
      <c r="P60" s="121">
        <v>616709117</v>
      </c>
      <c r="Q60" s="114">
        <v>0</v>
      </c>
      <c r="R60" s="113">
        <v>115100000</v>
      </c>
      <c r="S60" s="113">
        <v>616709117</v>
      </c>
      <c r="T60" s="114">
        <v>0</v>
      </c>
      <c r="U60" s="137">
        <v>616709117</v>
      </c>
      <c r="V60" s="113">
        <v>115100000</v>
      </c>
      <c r="W60" s="113">
        <v>35899993</v>
      </c>
      <c r="X60" s="113">
        <v>3533331</v>
      </c>
      <c r="Y60" s="113">
        <v>32366662</v>
      </c>
      <c r="Z60" s="113">
        <v>35899993</v>
      </c>
      <c r="AA60" s="113">
        <v>580809124</v>
      </c>
    </row>
    <row r="61" spans="1:28" ht="22.5">
      <c r="A61" s="112" t="s">
        <v>267</v>
      </c>
      <c r="B61" s="112" t="s">
        <v>263</v>
      </c>
      <c r="C61" s="112" t="s">
        <v>137</v>
      </c>
      <c r="D61" s="120" t="s">
        <v>268</v>
      </c>
      <c r="E61" s="120" t="s">
        <v>151</v>
      </c>
      <c r="F61" s="121">
        <v>80000000</v>
      </c>
      <c r="G61" s="122">
        <v>0</v>
      </c>
      <c r="H61" s="122">
        <v>0</v>
      </c>
      <c r="I61" s="122">
        <v>0</v>
      </c>
      <c r="J61" s="122">
        <v>0</v>
      </c>
      <c r="K61" s="122">
        <v>0</v>
      </c>
      <c r="L61" s="122">
        <v>0</v>
      </c>
      <c r="M61" s="121">
        <v>80000000</v>
      </c>
      <c r="N61" s="121">
        <v>80000000</v>
      </c>
      <c r="O61" s="122">
        <v>0</v>
      </c>
      <c r="P61" s="121">
        <v>80000000</v>
      </c>
      <c r="Q61" s="114">
        <v>0</v>
      </c>
      <c r="R61" s="114">
        <v>0</v>
      </c>
      <c r="S61" s="113">
        <v>80000000</v>
      </c>
      <c r="T61" s="114">
        <v>0</v>
      </c>
      <c r="U61" s="137">
        <v>80000000</v>
      </c>
      <c r="V61" s="114">
        <v>0</v>
      </c>
      <c r="W61" s="114">
        <v>0</v>
      </c>
      <c r="X61" s="114">
        <v>0</v>
      </c>
      <c r="Y61" s="114">
        <v>0</v>
      </c>
      <c r="Z61" s="114">
        <v>0</v>
      </c>
      <c r="AA61" s="113">
        <v>80000000</v>
      </c>
    </row>
    <row r="62" spans="1:28">
      <c r="A62" s="112" t="s">
        <v>269</v>
      </c>
      <c r="B62" s="112" t="s">
        <v>263</v>
      </c>
      <c r="C62" s="112" t="s">
        <v>137</v>
      </c>
      <c r="D62" s="120" t="s">
        <v>270</v>
      </c>
      <c r="E62" s="120" t="s">
        <v>151</v>
      </c>
      <c r="F62" s="121">
        <v>10250000</v>
      </c>
      <c r="G62" s="122">
        <v>0</v>
      </c>
      <c r="H62" s="122">
        <v>0</v>
      </c>
      <c r="I62" s="122">
        <v>0</v>
      </c>
      <c r="J62" s="122">
        <v>0</v>
      </c>
      <c r="K62" s="122">
        <v>0</v>
      </c>
      <c r="L62" s="122">
        <v>0</v>
      </c>
      <c r="M62" s="121">
        <v>10250000</v>
      </c>
      <c r="N62" s="122">
        <v>0</v>
      </c>
      <c r="O62" s="122">
        <v>0</v>
      </c>
      <c r="P62" s="122">
        <v>0</v>
      </c>
      <c r="Q62" s="114">
        <v>0</v>
      </c>
      <c r="R62" s="113">
        <v>10250000</v>
      </c>
      <c r="S62" s="114">
        <v>0</v>
      </c>
      <c r="T62" s="114">
        <v>0</v>
      </c>
      <c r="U62" s="138">
        <v>0</v>
      </c>
      <c r="V62" s="113">
        <v>10250000</v>
      </c>
      <c r="W62" s="114">
        <v>0</v>
      </c>
      <c r="X62" s="114">
        <v>0</v>
      </c>
      <c r="Y62" s="114">
        <v>0</v>
      </c>
      <c r="Z62" s="114">
        <v>0</v>
      </c>
      <c r="AA62" s="114">
        <v>0</v>
      </c>
    </row>
    <row r="63" spans="1:28">
      <c r="U63" s="139"/>
    </row>
    <row r="64" spans="1:28">
      <c r="V64" s="140">
        <f>+U52/M52</f>
        <v>0.87243855451288177</v>
      </c>
    </row>
    <row r="65" spans="4:22" ht="60">
      <c r="D65" s="116" t="s">
        <v>271</v>
      </c>
      <c r="E65" s="119"/>
      <c r="F65" s="119"/>
      <c r="G65" s="119"/>
      <c r="H65" s="119"/>
      <c r="I65" s="119"/>
      <c r="J65" s="119"/>
      <c r="K65" s="119"/>
      <c r="L65" s="119"/>
      <c r="M65" s="135">
        <f>+M55</f>
        <v>81690883</v>
      </c>
      <c r="N65" s="119"/>
      <c r="O65" s="119"/>
      <c r="P65" s="135">
        <f>+P55</f>
        <v>28126475</v>
      </c>
      <c r="U65" s="135">
        <f>+U55</f>
        <v>28126475</v>
      </c>
      <c r="V65" s="140">
        <f>+U65/M65</f>
        <v>0.34430372113862451</v>
      </c>
    </row>
    <row r="66" spans="4:22" ht="30">
      <c r="D66" s="117" t="s">
        <v>101</v>
      </c>
      <c r="E66" s="119"/>
      <c r="F66" s="119"/>
      <c r="G66" s="119"/>
      <c r="H66" s="119"/>
      <c r="I66" s="119"/>
      <c r="J66" s="119"/>
      <c r="K66" s="119"/>
      <c r="L66" s="119"/>
      <c r="M66" s="135">
        <f>+M56+M57+M58</f>
        <v>406500000</v>
      </c>
      <c r="N66" s="119"/>
      <c r="O66" s="119"/>
      <c r="P66" s="135">
        <f>+P56+P57+P58</f>
        <v>403205000</v>
      </c>
      <c r="U66" s="135">
        <f>+U56+U57+U58</f>
        <v>403205000</v>
      </c>
      <c r="V66" s="140">
        <f t="shared" ref="V66:V67" si="0">+U66/M66</f>
        <v>0.99189421894218943</v>
      </c>
    </row>
    <row r="67" spans="4:22">
      <c r="D67" s="118" t="s">
        <v>272</v>
      </c>
      <c r="E67" s="119"/>
      <c r="F67" s="119"/>
      <c r="G67" s="119"/>
      <c r="H67" s="119"/>
      <c r="I67" s="119"/>
      <c r="J67" s="119"/>
      <c r="K67" s="119"/>
      <c r="L67" s="119"/>
      <c r="M67" s="135">
        <f>+M59+M60+M61+M62</f>
        <v>977059117</v>
      </c>
      <c r="N67" s="119"/>
      <c r="O67" s="119"/>
      <c r="P67" s="135">
        <f>+P59+P60+P61+P62</f>
        <v>847009117</v>
      </c>
      <c r="U67" s="135">
        <f>+U59+U60+U61+U62</f>
        <v>847009117</v>
      </c>
      <c r="V67" s="140">
        <f t="shared" si="0"/>
        <v>0.86689648790207241</v>
      </c>
    </row>
    <row r="68" spans="4:22">
      <c r="D68" s="78"/>
    </row>
    <row r="69" spans="4:22">
      <c r="D69" s="118" t="s">
        <v>308</v>
      </c>
      <c r="E69" s="119"/>
      <c r="F69" s="119"/>
      <c r="G69" s="119"/>
      <c r="H69" s="119"/>
      <c r="I69" s="119"/>
      <c r="J69" s="119"/>
      <c r="K69" s="119"/>
      <c r="L69" s="119"/>
      <c r="M69" s="135">
        <f>+M55+M56+M57+M60</f>
        <v>890000000</v>
      </c>
      <c r="N69" s="119"/>
      <c r="O69" s="119"/>
      <c r="P69" s="135">
        <f>+P55+P56+P57+P60</f>
        <v>718040592</v>
      </c>
      <c r="U69" s="135">
        <f>+U55+U56+U57+U60</f>
        <v>718040592</v>
      </c>
    </row>
    <row r="70" spans="4:22">
      <c r="D70" s="118" t="s">
        <v>309</v>
      </c>
      <c r="E70" s="119"/>
      <c r="F70" s="119"/>
      <c r="G70" s="119"/>
      <c r="H70" s="119"/>
      <c r="I70" s="119"/>
      <c r="J70" s="119"/>
      <c r="K70" s="119"/>
      <c r="L70" s="119"/>
      <c r="M70" s="135">
        <f>+M58+M61</f>
        <v>410000000</v>
      </c>
      <c r="N70" s="119"/>
      <c r="O70" s="119"/>
      <c r="P70" s="135">
        <f>+P58+P61</f>
        <v>410000000</v>
      </c>
      <c r="U70" s="135">
        <f>+U58+U61</f>
        <v>410000000</v>
      </c>
    </row>
    <row r="71" spans="4:22">
      <c r="D71" s="118" t="s">
        <v>310</v>
      </c>
      <c r="E71" s="119"/>
      <c r="F71" s="119"/>
      <c r="G71" s="119"/>
      <c r="H71" s="119"/>
      <c r="I71" s="119"/>
      <c r="J71" s="119"/>
      <c r="K71" s="119"/>
      <c r="L71" s="119"/>
      <c r="M71" s="135">
        <f>+M59</f>
        <v>155000000</v>
      </c>
      <c r="N71" s="119"/>
      <c r="O71" s="119"/>
      <c r="P71" s="135">
        <f>+P59</f>
        <v>150300000</v>
      </c>
      <c r="U71" s="135">
        <f>+U59</f>
        <v>150300000</v>
      </c>
    </row>
    <row r="72" spans="4:22">
      <c r="D72" s="118" t="s">
        <v>311</v>
      </c>
      <c r="E72" s="119"/>
      <c r="F72" s="119"/>
      <c r="G72" s="119"/>
      <c r="H72" s="119"/>
      <c r="I72" s="119"/>
      <c r="J72" s="119"/>
      <c r="K72" s="119"/>
      <c r="L72" s="119"/>
      <c r="M72" s="135">
        <f>+M62</f>
        <v>10250000</v>
      </c>
      <c r="N72" s="119"/>
      <c r="O72" s="119"/>
      <c r="P72" s="119">
        <f>+P62</f>
        <v>0</v>
      </c>
      <c r="U72" s="119">
        <f>+U62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2021</vt:lpstr>
      <vt:lpstr>Recursos Gestionados</vt:lpstr>
      <vt:lpstr>Resu gastos</vt:lpstr>
      <vt:lpstr>Total Ingresos</vt:lpstr>
      <vt:lpstr>Gastos marzo</vt:lpstr>
      <vt:lpstr>Gastos abril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2021-05-20T21:39:16Z</dcterms:modified>
</cp:coreProperties>
</file>