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Julio\"/>
    </mc:Choice>
  </mc:AlternateContent>
  <bookViews>
    <workbookView xWindow="0" yWindow="0" windowWidth="7470" windowHeight="10545" firstSheet="1" activeTab="1"/>
  </bookViews>
  <sheets>
    <sheet name="Plan de Acción programado inici" sheetId="17" state="hidden" r:id="rId1"/>
    <sheet name="Plan de Acción IMEBU" sheetId="14" r:id="rId2"/>
    <sheet name="Gastos Junio" sheetId="15" state="hidden" r:id="rId3"/>
    <sheet name="Gastos Agosto" sheetId="18" r:id="rId4"/>
    <sheet name="Gastos Julio" sheetId="16" state="hidden" r:id="rId5"/>
  </sheets>
  <definedNames>
    <definedName name="_xlnm._FilterDatabase" localSheetId="1" hidden="1">'Plan de Acción IMEBU'!$A$9:$AA$24</definedName>
    <definedName name="_xlnm._FilterDatabase" localSheetId="0" hidden="1">'Plan de Acción programado inici'!$A$9:$AA$24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U74" i="18" l="1"/>
  <c r="V11" i="14" s="1"/>
  <c r="V24" i="14" s="1"/>
  <c r="M74" i="18"/>
  <c r="P11" i="14" s="1"/>
  <c r="V20" i="14"/>
  <c r="U77" i="18"/>
  <c r="M77" i="18"/>
  <c r="AA77" i="18"/>
  <c r="Z77" i="18"/>
  <c r="Y77" i="18"/>
  <c r="X77" i="18"/>
  <c r="W77" i="18"/>
  <c r="V77" i="18"/>
  <c r="T77" i="18"/>
  <c r="S77" i="18"/>
  <c r="R77" i="18"/>
  <c r="Q77" i="18"/>
  <c r="P77" i="18"/>
  <c r="O77" i="18"/>
  <c r="N77" i="18"/>
  <c r="AA76" i="18"/>
  <c r="Z76" i="18"/>
  <c r="Y76" i="18"/>
  <c r="X76" i="18"/>
  <c r="W76" i="18"/>
  <c r="V76" i="18"/>
  <c r="U76" i="18"/>
  <c r="T76" i="18"/>
  <c r="S76" i="18"/>
  <c r="R76" i="18"/>
  <c r="Q76" i="18"/>
  <c r="P76" i="18"/>
  <c r="O76" i="18"/>
  <c r="N76" i="18"/>
  <c r="AA75" i="18"/>
  <c r="Z75" i="18"/>
  <c r="Y75" i="18"/>
  <c r="X75" i="18"/>
  <c r="W75" i="18"/>
  <c r="V75" i="18"/>
  <c r="U75" i="18"/>
  <c r="T75" i="18"/>
  <c r="S75" i="18"/>
  <c r="R75" i="18"/>
  <c r="Q75" i="18"/>
  <c r="P75" i="18"/>
  <c r="O75" i="18"/>
  <c r="N75" i="18"/>
  <c r="AA74" i="18"/>
  <c r="Z74" i="18"/>
  <c r="Y74" i="18"/>
  <c r="X74" i="18"/>
  <c r="W74" i="18"/>
  <c r="V74" i="18"/>
  <c r="T74" i="18"/>
  <c r="S74" i="18"/>
  <c r="R74" i="18"/>
  <c r="Q74" i="18"/>
  <c r="P74" i="18"/>
  <c r="O74" i="18"/>
  <c r="N74" i="18"/>
  <c r="M76" i="18"/>
  <c r="M75" i="18"/>
  <c r="M10" i="14" l="1"/>
  <c r="M13" i="14" l="1"/>
  <c r="W79" i="16" l="1"/>
  <c r="X79" i="16"/>
  <c r="Y79" i="16"/>
  <c r="Z79" i="16"/>
  <c r="AA79" i="16"/>
  <c r="W74" i="16" l="1"/>
  <c r="X74" i="16"/>
  <c r="Y74" i="16"/>
  <c r="Z74" i="16"/>
  <c r="AA74" i="16"/>
  <c r="W75" i="16"/>
  <c r="X75" i="16"/>
  <c r="Y75" i="16"/>
  <c r="Z75" i="16"/>
  <c r="AA75" i="16"/>
  <c r="W76" i="16"/>
  <c r="X76" i="16"/>
  <c r="Y76" i="16"/>
  <c r="Z76" i="16"/>
  <c r="AA76" i="16"/>
  <c r="W77" i="16"/>
  <c r="X77" i="16"/>
  <c r="Y77" i="16"/>
  <c r="Z77" i="16"/>
  <c r="AA77" i="16"/>
  <c r="V77" i="16"/>
  <c r="V76" i="16"/>
  <c r="V75" i="16"/>
  <c r="V74" i="16"/>
  <c r="V79" i="16" s="1"/>
  <c r="M74" i="16"/>
  <c r="U79" i="16" l="1"/>
  <c r="U10" i="14" l="1"/>
  <c r="U11" i="14" l="1"/>
  <c r="AC11" i="14" l="1"/>
  <c r="V13" i="17" l="1"/>
  <c r="AC24" i="17" l="1"/>
  <c r="Z24" i="17"/>
  <c r="Y24" i="17"/>
  <c r="X24" i="17"/>
  <c r="W24" i="17"/>
  <c r="T24" i="17"/>
  <c r="S24" i="17"/>
  <c r="R24" i="17"/>
  <c r="Q24" i="17"/>
  <c r="P24" i="17"/>
  <c r="A24" i="17"/>
  <c r="AA23" i="17"/>
  <c r="AB23" i="17" s="1"/>
  <c r="U23" i="17"/>
  <c r="N23" i="17"/>
  <c r="AA22" i="17"/>
  <c r="AB22" i="17" s="1"/>
  <c r="U22" i="17"/>
  <c r="N22" i="17"/>
  <c r="AA21" i="17"/>
  <c r="AB21" i="17" s="1"/>
  <c r="U21" i="17"/>
  <c r="N21" i="17"/>
  <c r="AA20" i="17"/>
  <c r="V20" i="17"/>
  <c r="P20" i="17"/>
  <c r="U20" i="17" s="1"/>
  <c r="N20" i="17"/>
  <c r="M20" i="17"/>
  <c r="AA18" i="17"/>
  <c r="AB18" i="17" s="1"/>
  <c r="U18" i="17"/>
  <c r="N18" i="17"/>
  <c r="AA17" i="17"/>
  <c r="AB17" i="17" s="1"/>
  <c r="U17" i="17"/>
  <c r="N17" i="17"/>
  <c r="AA15" i="17"/>
  <c r="AB15" i="17" s="1"/>
  <c r="U15" i="17"/>
  <c r="N15" i="17"/>
  <c r="AA13" i="17"/>
  <c r="AB13" i="17" s="1"/>
  <c r="U13" i="17"/>
  <c r="N13" i="17"/>
  <c r="AA12" i="17"/>
  <c r="AB12" i="17" s="1"/>
  <c r="U12" i="17"/>
  <c r="U24" i="17" s="1"/>
  <c r="N12" i="17"/>
  <c r="AA11" i="17"/>
  <c r="AB11" i="17" s="1"/>
  <c r="N11" i="17"/>
  <c r="AA10" i="17"/>
  <c r="U10" i="17"/>
  <c r="M10" i="17"/>
  <c r="N10" i="17" s="1"/>
  <c r="N24" i="17" s="1"/>
  <c r="M79" i="16"/>
  <c r="P20" i="14"/>
  <c r="U77" i="16"/>
  <c r="U76" i="16"/>
  <c r="U75" i="16"/>
  <c r="U74" i="16"/>
  <c r="M77" i="16"/>
  <c r="M76" i="16"/>
  <c r="M75" i="16"/>
  <c r="AA24" i="17" l="1"/>
  <c r="AB24" i="17" s="1"/>
  <c r="AB20" i="17"/>
  <c r="V24" i="17"/>
  <c r="AB10" i="17"/>
  <c r="F74" i="15"/>
  <c r="G74" i="15"/>
  <c r="H74" i="15"/>
  <c r="I74" i="15"/>
  <c r="J74" i="15"/>
  <c r="K74" i="15"/>
  <c r="L74" i="15"/>
  <c r="M74" i="15"/>
  <c r="N74" i="15"/>
  <c r="O74" i="15"/>
  <c r="P74" i="15"/>
  <c r="Q74" i="15"/>
  <c r="R74" i="15"/>
  <c r="S74" i="15"/>
  <c r="T74" i="15"/>
  <c r="U74" i="15"/>
  <c r="F75" i="15"/>
  <c r="G75" i="15"/>
  <c r="H75" i="15"/>
  <c r="I75" i="15"/>
  <c r="J75" i="15"/>
  <c r="K75" i="15"/>
  <c r="L75" i="15"/>
  <c r="M75" i="15"/>
  <c r="N75" i="15"/>
  <c r="O75" i="15"/>
  <c r="P75" i="15"/>
  <c r="Q75" i="15"/>
  <c r="R75" i="15"/>
  <c r="S75" i="15"/>
  <c r="T75" i="15"/>
  <c r="U75" i="15"/>
  <c r="F76" i="15"/>
  <c r="G76" i="15"/>
  <c r="H76" i="15"/>
  <c r="I76" i="15"/>
  <c r="J76" i="15"/>
  <c r="K76" i="15"/>
  <c r="L76" i="15"/>
  <c r="M76" i="15"/>
  <c r="N76" i="15"/>
  <c r="O76" i="15"/>
  <c r="P76" i="15"/>
  <c r="Q76" i="15"/>
  <c r="R76" i="15"/>
  <c r="S76" i="15"/>
  <c r="T76" i="15"/>
  <c r="U76" i="15"/>
  <c r="F77" i="15"/>
  <c r="G77" i="15"/>
  <c r="H77" i="15"/>
  <c r="I77" i="15"/>
  <c r="J77" i="15"/>
  <c r="K77" i="15"/>
  <c r="L77" i="15"/>
  <c r="M77" i="15"/>
  <c r="N77" i="15"/>
  <c r="O77" i="15"/>
  <c r="P77" i="15"/>
  <c r="Q77" i="15"/>
  <c r="R77" i="15"/>
  <c r="S77" i="15"/>
  <c r="T77" i="15"/>
  <c r="U77" i="15"/>
  <c r="U18" i="14" l="1"/>
  <c r="AA18" i="14"/>
  <c r="AA15" i="14"/>
  <c r="AA13" i="14"/>
  <c r="U15" i="14"/>
  <c r="U13" i="14"/>
  <c r="AB18" i="14" l="1"/>
  <c r="P24" i="14"/>
  <c r="AA22" i="14"/>
  <c r="AA21" i="14"/>
  <c r="AA17" i="14"/>
  <c r="AA12" i="14"/>
  <c r="AA11" i="14"/>
  <c r="AA10" i="14"/>
  <c r="W24" i="14"/>
  <c r="X24" i="14"/>
  <c r="Y24" i="14"/>
  <c r="Z24" i="14"/>
  <c r="Q24" i="14"/>
  <c r="R24" i="14"/>
  <c r="S24" i="14"/>
  <c r="T24" i="14"/>
  <c r="U17" i="14"/>
  <c r="N23" i="14"/>
  <c r="N22" i="14"/>
  <c r="N21" i="14"/>
  <c r="N20" i="14"/>
  <c r="N18" i="14"/>
  <c r="N17" i="14"/>
  <c r="N13" i="14"/>
  <c r="N12" i="14"/>
  <c r="N11" i="14"/>
  <c r="N10" i="14"/>
  <c r="AA23" i="14"/>
  <c r="U23" i="14"/>
  <c r="U22" i="14"/>
  <c r="U21" i="14"/>
  <c r="AA20" i="14"/>
  <c r="U20" i="14"/>
  <c r="N15" i="14"/>
  <c r="AC24" i="14"/>
  <c r="A24" i="14"/>
  <c r="AB22" i="14" l="1"/>
  <c r="AB21" i="14"/>
  <c r="N24" i="14"/>
  <c r="AB23" i="14"/>
  <c r="AB15" i="14"/>
  <c r="AB13" i="14"/>
  <c r="AB11" i="14"/>
  <c r="AB17" i="14"/>
  <c r="AA24" i="14"/>
  <c r="AB10" i="14"/>
  <c r="AB20" i="14"/>
  <c r="U12" i="14"/>
  <c r="U24" i="14" s="1"/>
  <c r="AB24" i="14" l="1"/>
  <c r="AB12" i="14"/>
</calcChain>
</file>

<file path=xl/sharedStrings.xml><?xml version="1.0" encoding="utf-8"?>
<sst xmlns="http://schemas.openxmlformats.org/spreadsheetml/2006/main" count="1410" uniqueCount="299">
  <si>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</si>
  <si>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</si>
  <si>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</si>
  <si>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</si>
  <si>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</si>
  <si>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</si>
  <si>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</si>
  <si>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</si>
  <si>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</si>
  <si>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</si>
  <si>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</si>
  <si>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</si>
  <si>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OTROS</t>
  </si>
  <si>
    <t>Dependencia</t>
  </si>
  <si>
    <t>Responsable</t>
  </si>
  <si>
    <t>Código BPIM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</si>
  <si>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</si>
  <si>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</si>
  <si>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</si>
  <si>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</si>
  <si>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</si>
  <si>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</si>
  <si>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</si>
  <si>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</si>
  <si>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</si>
  <si>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</si>
  <si>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</si>
  <si>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</si>
  <si>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</si>
  <si>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</si>
  <si>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</si>
  <si>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</si>
  <si>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</si>
  <si>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</si>
  <si>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r>
      <t xml:space="preserve">Código:  </t>
    </r>
    <r>
      <rPr>
        <sz val="11"/>
        <rFont val="Arial"/>
        <family val="2"/>
      </rPr>
      <t>F-DPM-1210-238,37-031</t>
    </r>
  </si>
  <si>
    <r>
      <t>Fecha aprobación:</t>
    </r>
    <r>
      <rPr>
        <sz val="11"/>
        <rFont val="Arial"/>
        <family val="2"/>
      </rPr>
      <t xml:space="preserve"> Marzo-24-2021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</si>
  <si>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</si>
  <si>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</si>
  <si>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</si>
  <si>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 xml:space="preserve"> PLAN DE ACCIÓN - PLAN DE DESARROLLO MUNICIPAL
INSTITUTO MUNICIPAL DE CULTURA Y TURISMO - IMCT</t>
  </si>
  <si>
    <t>2.3.2.02.02.009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</si>
  <si>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</si>
  <si>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</si>
  <si>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</si>
  <si>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</si>
  <si>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</si>
  <si>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</si>
  <si>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</si>
  <si>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>2.3.2.02.02.007
2.3.2.02.02.009</t>
  </si>
  <si>
    <t>IMEBU</t>
  </si>
  <si>
    <t>JOSE LUIS HERNÁNDEZ JAIMES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</si>
  <si>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</si>
  <si>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</si>
  <si>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</si>
  <si>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</si>
  <si>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</si>
  <si>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</si>
  <si>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</si>
  <si>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</si>
  <si>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</si>
  <si>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</si>
  <si>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</si>
  <si>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</si>
  <si>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</si>
  <si>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</si>
  <si>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</si>
  <si>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</si>
  <si>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</si>
  <si>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</si>
  <si>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</si>
  <si>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</si>
  <si>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</si>
  <si>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</si>
  <si>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</si>
  <si>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</si>
  <si>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</si>
  <si>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</si>
  <si>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</si>
  <si>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</si>
  <si>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</si>
  <si>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</si>
  <si>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</si>
  <si>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</si>
  <si>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2.1.</t>
  </si>
  <si>
    <t>APOYO DEL FONDO DE FOMENTO Y CRÉDITO DE APOYO DEL IMEBU, PROGRAMA BANCA CIUDADANA EN EL MUNICIPIO DE BUCARAMANGA</t>
  </si>
  <si>
    <t>POR DEFINIR</t>
  </si>
  <si>
    <t>Formar a emprendedores y empresarios a través de programas de visualización de productos y/o servicios a través de canales virtuales.</t>
  </si>
  <si>
    <t>Asesorar a emprendedores y empresarios en programas de formación empresarial (Modelo de Negocios y diseño Planes de Mejora)
Implementar un programa de comercialización virtual de productos y/o servicios.
Implementar Estrategia comunitaria para el emprendimiento y el desarrollo empresarial.
Formulación de la estrategia de reactivación y sostenimiento de la economía
Brindar acompañamiento a los proyectos productivos de la población victima</t>
  </si>
  <si>
    <t>Identificar habilidades y destrezas de emprendedores, empresarios y ciudadanos para orientarlos hacia el emprendimiento o la empleabilidad.</t>
  </si>
  <si>
    <t>Pendiente por adicionar</t>
  </si>
  <si>
    <t>BANCA</t>
  </si>
  <si>
    <t xml:space="preserve">EMPLEO </t>
  </si>
  <si>
    <t>COWORKING</t>
  </si>
  <si>
    <t>CDE</t>
  </si>
  <si>
    <t>TRM </t>
  </si>
  <si>
    <t>Servicios para la comunidad, sociales y personales - BANCA </t>
  </si>
  <si>
    <t>IMEB </t>
  </si>
  <si>
    <t>2.3.2.02.02.009 </t>
  </si>
  <si>
    <t>210034 </t>
  </si>
  <si>
    <t>Servicios para la comunidad, sociales y personales - COWORKING </t>
  </si>
  <si>
    <t>210033 </t>
  </si>
  <si>
    <t>Servicios para la comunidad, sociales y personales - CDE </t>
  </si>
  <si>
    <t>210032 </t>
  </si>
  <si>
    <t>Servicios para la comunidad, sociales y personales - EMPLEO </t>
  </si>
  <si>
    <t>210031 </t>
  </si>
  <si>
    <t>Servicios financieros y servicios conexos, servicios inmobiliarios y servicios de leasing - COWORKING </t>
  </si>
  <si>
    <t>2.3.2.02.02.007 </t>
  </si>
  <si>
    <t>210030 </t>
  </si>
  <si>
    <t>RDB </t>
  </si>
  <si>
    <t>Servicios financieros y servicios conexos, servicios inmobiliarios y servicios de leasing- BANCA </t>
  </si>
  <si>
    <t>210095 </t>
  </si>
  <si>
    <t>APM </t>
  </si>
  <si>
    <t>Servicios financieros y servicios conexos, servicios inmobiliarios y servicios de leasing- EXPOCUERO 2021 </t>
  </si>
  <si>
    <t>210035 </t>
  </si>
  <si>
    <t>Servicios financieros y servicios conexos, servicios inmobiliarios y servicios de leasing- CDE </t>
  </si>
  <si>
    <t>210029 </t>
  </si>
  <si>
    <t>Servicios de alojamiento; servicios de suministro de comidas y bebidas; servicios de transporte; y servicios de distribución de electricidad, gas y agua - CDE </t>
  </si>
  <si>
    <t>2.3.2.02.02.006 </t>
  </si>
  <si>
    <t>210028 </t>
  </si>
  <si>
    <t>  </t>
  </si>
  <si>
    <t>Adquisición de servicios </t>
  </si>
  <si>
    <t>2.3.2.02.02 </t>
  </si>
  <si>
    <t>Fondo de Prestamos Banca. </t>
  </si>
  <si>
    <t>2.3.6.01.04.003 </t>
  </si>
  <si>
    <t>210091 </t>
  </si>
  <si>
    <t>A Personas Naturales. </t>
  </si>
  <si>
    <t>2.3.6.01.04. </t>
  </si>
  <si>
    <t>Concesión de Préstamos. </t>
  </si>
  <si>
    <t>2.3.6.01 </t>
  </si>
  <si>
    <t>Adquisicion de activos financieros. </t>
  </si>
  <si>
    <t>2.3.6 </t>
  </si>
  <si>
    <t>RDF </t>
  </si>
  <si>
    <t>Productos metálicos y paquetes de software. BANCA </t>
  </si>
  <si>
    <t>2.3.2.02.01.004 </t>
  </si>
  <si>
    <t>210094 </t>
  </si>
  <si>
    <t>Productos metálicos y paquetes de software. -  CDE</t>
  </si>
  <si>
    <t>210090 </t>
  </si>
  <si>
    <t>Productos alimenticios, bebidas y tabaco; textiles, prendas de vestir y productos de cuero - BANCA. </t>
  </si>
  <si>
    <t>2.3.2.02.01.002 </t>
  </si>
  <si>
    <t>210093 </t>
  </si>
  <si>
    <t>Materiales y Suministros </t>
  </si>
  <si>
    <t>2.3.2.02.01 </t>
  </si>
  <si>
    <t>Adquisiciones diferentes de activos. </t>
  </si>
  <si>
    <t>2.3.2.02 </t>
  </si>
  <si>
    <t>Adquisicion de bienes y servicios </t>
  </si>
  <si>
    <t>2.3.2 </t>
  </si>
  <si>
    <t>Inversión </t>
  </si>
  <si>
    <t>2.3 </t>
  </si>
  <si>
    <t>Cuota de fiscalización y auditaje </t>
  </si>
  <si>
    <t>2.1.8.04.01 </t>
  </si>
  <si>
    <t>210027 </t>
  </si>
  <si>
    <t>Contribuciones </t>
  </si>
  <si>
    <t>2.1.8.04 </t>
  </si>
  <si>
    <t>Gastos por tributos, multas, sanciones e intereses de mora </t>
  </si>
  <si>
    <t>2.1.8 </t>
  </si>
  <si>
    <t>Sentencias </t>
  </si>
  <si>
    <t>2.1.3.13.01.001 </t>
  </si>
  <si>
    <t>210026 </t>
  </si>
  <si>
    <t>Fallos nacionales </t>
  </si>
  <si>
    <t>2.1.3.13.01 </t>
  </si>
  <si>
    <t>Sentencias y Conciliaciones </t>
  </si>
  <si>
    <t>2.1.3.13 </t>
  </si>
  <si>
    <t>Transferencias corrientes </t>
  </si>
  <si>
    <t>2.1.3 </t>
  </si>
  <si>
    <t>Servicios para la comunidad, sociales y personales </t>
  </si>
  <si>
    <t>2.1.2.02.02.009 </t>
  </si>
  <si>
    <t>210025 </t>
  </si>
  <si>
    <t>Servicios prestados a las empresas y servicios de producción </t>
  </si>
  <si>
    <t>2.1.2.02.02.008 </t>
  </si>
  <si>
    <t>210024 </t>
  </si>
  <si>
    <t>Servicios financieros y servicios conexos, servicios inmobiliarios y servicios de leasing </t>
  </si>
  <si>
    <t>2.1.2.02.02.007 </t>
  </si>
  <si>
    <t>210023 </t>
  </si>
  <si>
    <t>Servicios de alojamiento; servicios de suministro de comidas y bebidas; servicios de transporte; y servicios de distribución de electricidad, gas y agua </t>
  </si>
  <si>
    <t>2.1.2.02.02.006 </t>
  </si>
  <si>
    <t>210022 </t>
  </si>
  <si>
    <t>2.1.2.02.02 </t>
  </si>
  <si>
    <t>Productos metalicos y paquetes de software </t>
  </si>
  <si>
    <t>2.1.2.02.01.004 </t>
  </si>
  <si>
    <t>210021 </t>
  </si>
  <si>
    <t>Otros bienes transportables (excepto productos metálicos, maquinaria y equipo) </t>
  </si>
  <si>
    <t>2.1.2.02.01.003 </t>
  </si>
  <si>
    <t>210020 </t>
  </si>
  <si>
    <t>Productos alimenticios, bebidas y tabaco; textiles, prendas de vestir y productos de cuero </t>
  </si>
  <si>
    <t>2.1.2.02.01.002 </t>
  </si>
  <si>
    <t>210019 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</si>
  <si>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</si>
  <si>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</si>
  <si>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</si>
  <si>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</si>
  <si>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</si>
  <si>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</si>
  <si>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</si>
  <si>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</si>
  <si>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210018 </t>
  </si>
  <si>
    <t>Indemnización por vacaciones </t>
  </si>
  <si>
    <t>2.1.1.01.03.001.02 </t>
  </si>
  <si>
    <t>210017 </t>
  </si>
  <si>
    <t>Vacaciones </t>
  </si>
  <si>
    <t>2.1.1.01.03.001.01 </t>
  </si>
  <si>
    <t>210016 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</si>
  <si>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</si>
  <si>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</si>
  <si>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</si>
  <si>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</si>
  <si>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</si>
  <si>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</si>
  <si>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210015 </t>
  </si>
  <si>
    <t>Aportes al ICBF </t>
  </si>
  <si>
    <t>2.1.1.01.02.006 </t>
  </si>
  <si>
    <t>210014 </t>
  </si>
  <si>
    <t>Aportes generales al sistema de riesgos laborales </t>
  </si>
  <si>
    <t>2.1.1.01.02.005 </t>
  </si>
  <si>
    <t>210013 </t>
  </si>
  <si>
    <t>Aportes a cajas de compensación familiar </t>
  </si>
  <si>
    <t>2.1.1.01.02.004 </t>
  </si>
  <si>
    <t>210012 </t>
  </si>
  <si>
    <t>Aportes de cesantías </t>
  </si>
  <si>
    <t>2.1.1.01.02.003 </t>
  </si>
  <si>
    <t>210011 </t>
  </si>
  <si>
    <t>Aportes a la seguridad social en salud </t>
  </si>
  <si>
    <t>2.1.1.01.02.002 </t>
  </si>
  <si>
    <t>210010 </t>
  </si>
  <si>
    <t>Aportes a la seguridad social en pensiones </t>
  </si>
  <si>
    <t>2.1.1.01.02.001 </t>
  </si>
  <si>
    <t>210009 </t>
  </si>
  <si>
    <t>Contribuciones inherentes a la nómina </t>
  </si>
  <si>
    <t>2.1.1.01.02 </t>
  </si>
  <si>
    <t>Factores salariales especiales </t>
  </si>
  <si>
    <t>2.1.1.01.01.002 </t>
  </si>
  <si>
    <t>210008 </t>
  </si>
  <si>
    <t>Prima de vacaciones </t>
  </si>
  <si>
    <t>2.1.1.01.01.001.08.02 </t>
  </si>
  <si>
    <t>210007 </t>
  </si>
  <si>
    <t>Prima de navidad </t>
  </si>
  <si>
    <t>2.1.1.01.01.001.08.01 </t>
  </si>
  <si>
    <t>210006 </t>
  </si>
  <si>
    <t>2.1.1.01.01.001.08 </t>
  </si>
  <si>
    <t>Bonificación por servicios prestados </t>
  </si>
  <si>
    <t>2.1.1.01.01.001.07 </t>
  </si>
  <si>
    <t>210005 </t>
  </si>
  <si>
    <t>Prima de servicios </t>
  </si>
  <si>
    <t>2.1.1.01.01.001.06 </t>
  </si>
  <si>
    <t>210004 </t>
  </si>
  <si>
    <t>Sueldo básico </t>
  </si>
  <si>
    <t>2.1.1.01.01.001.01 </t>
  </si>
  <si>
    <t>210003 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</si>
  <si>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</si>
  <si>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</si>
  <si>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</si>
  <si>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</si>
  <si>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</si>
  <si>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</si>
  <si>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</si>
  <si>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</si>
  <si>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</si>
  <si>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</si>
  <si>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</si>
  <si>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</si>
  <si>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</si>
  <si>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</si>
  <si>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</si>
  <si>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</si>
  <si>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</si>
  <si>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</si>
  <si>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</si>
  <si>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</si>
  <si>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</si>
  <si>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</si>
  <si>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</si>
  <si>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</si>
  <si>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</si>
  <si>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</si>
  <si>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</si>
  <si>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</si>
  <si>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</si>
  <si>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Reducciones</t>
  </si>
  <si>
    <t>Desaplazamiento</t>
  </si>
  <si>
    <t>Aplazamientos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</si>
  <si>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</si>
  <si>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</si>
  <si>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</si>
  <si>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</si>
  <si>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</si>
  <si>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</si>
  <si>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</si>
  <si>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Impreso por: JENNIFER - JENNIFER MONTES GARCIA</t>
  </si>
  <si>
    <t>Fecha de Impresión: 07.07.2021 Hora: 02:25:pm</t>
  </si>
  <si>
    <t>Periodo comprendido entre 01-06-2021 y 30-06-2021</t>
  </si>
  <si>
    <t>EJECUCION PRESUPUESTAL DE GASTOS</t>
  </si>
  <si>
    <t>NIT: 00804014968 - 1</t>
  </si>
  <si>
    <t>INSTITUTO MUNICIPAL DE EMPLEO Y FOMENTO EMPRESARIAL - IMEBU</t>
  </si>
  <si>
    <t>Impreso por: GUSTAVO - GUSTAVO RAMIREZ BONELLS</t>
  </si>
  <si>
    <t>Fecha de Impresión: 05.08.2021 Hora: 05:27:pm</t>
  </si>
  <si>
    <t>Periodo comprendido entre 01-01-2021 y 31-07-2021</t>
  </si>
  <si>
    <t>Productos metálicos y paquetes de software. - CDE</t>
  </si>
  <si>
    <t>Fecha de Impresión: 07.09.2021 Hora: 12:14:pm</t>
  </si>
  <si>
    <t>Periodo comprendido entre 01-01-2021 y 31-08-2021</t>
  </si>
  <si>
    <t>Productos metálicos y paquetes de software - CDE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</si>
</sst>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"/>
  </numFmts>
  <fonts count="15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</fonts>
  <fills count="2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6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7" fillId="0" borderId="0"/>
    <xf numFmtId="0" fontId="2" fillId="0" borderId="0"/>
    <xf numFmtId="0" fontId="2" fillId="0" borderId="0"/>
    <xf numFmtId="0" fontId="1" fillId="0" borderId="0"/>
  </cellStyleXfs>
  <cellXfs count="219">
    <xf numFmtId="0" fontId="0" fillId="0" borderId="0" xfId="0"/>
    <xf numFmtId="0" fontId="0" fillId="0" borderId="0" xfId="0" applyFont="1"/>
    <xf numFmtId="0" fontId="0" fillId="3" borderId="0" xfId="0" applyFont="1" applyFill="1" applyBorder="1" applyAlignment="1">
      <alignment vertical="top"/>
    </xf>
    <xf numFmtId="0" fontId="0" fillId="3" borderId="6" xfId="0" applyFont="1" applyFill="1" applyBorder="1" applyAlignment="1">
      <alignment vertical="top"/>
    </xf>
    <xf numFmtId="0" fontId="0" fillId="3" borderId="0" xfId="0" applyFont="1" applyFill="1" applyBorder="1"/>
    <xf numFmtId="0" fontId="0" fillId="3" borderId="6" xfId="0" applyFont="1" applyFill="1" applyBorder="1"/>
    <xf numFmtId="0" fontId="0" fillId="0" borderId="2" xfId="0" applyFont="1" applyBorder="1" applyAlignment="1">
      <alignment vertical="center"/>
    </xf>
    <xf numFmtId="9" fontId="9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167" fontId="9" fillId="2" borderId="2" xfId="108" applyNumberFormat="1" applyFont="1" applyFill="1" applyBorder="1" applyAlignment="1">
      <alignment vertical="center"/>
    </xf>
    <xf numFmtId="9" fontId="9" fillId="2" borderId="2" xfId="107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justify"/>
    </xf>
    <xf numFmtId="0" fontId="8" fillId="2" borderId="5" xfId="0" applyFont="1" applyFill="1" applyBorder="1"/>
    <xf numFmtId="9" fontId="9" fillId="2" borderId="5" xfId="0" applyNumberFormat="1" applyFont="1" applyFill="1" applyBorder="1" applyAlignment="1">
      <alignment horizontal="center" vertical="center"/>
    </xf>
    <xf numFmtId="9" fontId="9" fillId="2" borderId="3" xfId="0" applyNumberFormat="1" applyFont="1" applyFill="1" applyBorder="1" applyAlignment="1">
      <alignment horizontal="center" vertical="center"/>
    </xf>
    <xf numFmtId="167" fontId="8" fillId="2" borderId="2" xfId="108" applyNumberFormat="1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3" fontId="11" fillId="0" borderId="2" xfId="0" applyNumberFormat="1" applyFont="1" applyBorder="1" applyAlignment="1">
      <alignment horizontal="center" vertical="center" wrapText="1"/>
    </xf>
    <xf numFmtId="3" fontId="0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/>
    </xf>
    <xf numFmtId="168" fontId="10" fillId="0" borderId="2" xfId="0" applyNumberFormat="1" applyFont="1" applyBorder="1" applyAlignment="1">
      <alignment horizontal="center" vertical="center" wrapText="1"/>
    </xf>
    <xf numFmtId="9" fontId="8" fillId="0" borderId="2" xfId="107" applyFont="1" applyFill="1" applyBorder="1" applyAlignment="1">
      <alignment horizontal="center" vertical="center" wrapText="1"/>
    </xf>
    <xf numFmtId="168" fontId="8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66" fontId="9" fillId="0" borderId="2" xfId="0" applyNumberFormat="1" applyFont="1" applyBorder="1" applyAlignment="1">
      <alignment vertical="center" wrapText="1"/>
    </xf>
    <xf numFmtId="168" fontId="0" fillId="0" borderId="2" xfId="0" applyNumberFormat="1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1" fontId="6" fillId="0" borderId="2" xfId="0" applyNumberFormat="1" applyFont="1" applyBorder="1" applyAlignment="1">
      <alignment horizontal="right" vertical="center"/>
    </xf>
    <xf numFmtId="1" fontId="6" fillId="0" borderId="2" xfId="0" applyNumberFormat="1" applyFont="1" applyBorder="1" applyAlignment="1">
      <alignment horizontal="right" vertical="center" wrapText="1"/>
    </xf>
    <xf numFmtId="166" fontId="8" fillId="0" borderId="2" xfId="0" applyNumberFormat="1" applyFont="1" applyBorder="1" applyAlignment="1">
      <alignment horizontal="right" vertical="center" wrapText="1"/>
    </xf>
    <xf numFmtId="168" fontId="8" fillId="0" borderId="2" xfId="108" applyNumberFormat="1" applyFont="1" applyFill="1" applyBorder="1" applyAlignment="1">
      <alignment horizontal="right" vertical="center" wrapText="1"/>
    </xf>
    <xf numFmtId="168" fontId="10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/>
    </xf>
    <xf numFmtId="164" fontId="8" fillId="2" borderId="2" xfId="108" applyNumberFormat="1" applyFont="1" applyFill="1" applyBorder="1" applyAlignment="1">
      <alignment horizontal="right" vertical="center" wrapText="1"/>
    </xf>
    <xf numFmtId="168" fontId="0" fillId="0" borderId="0" xfId="0" applyNumberFormat="1" applyFont="1"/>
    <xf numFmtId="166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6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166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2" fillId="0" borderId="0" xfId="110"/>
    <xf numFmtId="4" fontId="2" fillId="0" borderId="0" xfId="110" applyNumberFormat="1"/>
    <xf numFmtId="0" fontId="12" fillId="4" borderId="0" xfId="111" applyFont="1" applyFill="1" applyBorder="1" applyAlignment="1">
      <alignment wrapText="1"/>
    </xf>
    <xf numFmtId="0" fontId="12" fillId="5" borderId="0" xfId="111" applyFont="1" applyFill="1" applyBorder="1" applyAlignment="1">
      <alignment wrapText="1"/>
    </xf>
    <xf numFmtId="0" fontId="12" fillId="6" borderId="0" xfId="111" applyFont="1" applyFill="1" applyBorder="1" applyAlignment="1">
      <alignment wrapText="1"/>
    </xf>
    <xf numFmtId="0" fontId="12" fillId="7" borderId="0" xfId="111" applyFont="1" applyFill="1" applyBorder="1" applyAlignment="1">
      <alignment wrapText="1"/>
    </xf>
    <xf numFmtId="4" fontId="12" fillId="8" borderId="9" xfId="110" applyNumberFormat="1" applyFont="1" applyFill="1" applyBorder="1" applyAlignment="1">
      <alignment horizontal="right" wrapText="1"/>
    </xf>
    <xf numFmtId="0" fontId="12" fillId="8" borderId="9" xfId="110" applyFont="1" applyFill="1" applyBorder="1" applyAlignment="1">
      <alignment horizontal="right" wrapText="1"/>
    </xf>
    <xf numFmtId="0" fontId="12" fillId="8" borderId="9" xfId="110" applyFont="1" applyFill="1" applyBorder="1" applyAlignment="1">
      <alignment wrapText="1"/>
    </xf>
    <xf numFmtId="0" fontId="12" fillId="4" borderId="9" xfId="110" applyFont="1" applyFill="1" applyBorder="1" applyAlignment="1">
      <alignment wrapText="1"/>
    </xf>
    <xf numFmtId="0" fontId="12" fillId="6" borderId="9" xfId="110" applyFont="1" applyFill="1" applyBorder="1" applyAlignment="1">
      <alignment wrapText="1"/>
    </xf>
    <xf numFmtId="0" fontId="12" fillId="7" borderId="9" xfId="110" applyFont="1" applyFill="1" applyBorder="1" applyAlignment="1">
      <alignment wrapText="1"/>
    </xf>
    <xf numFmtId="0" fontId="12" fillId="5" borderId="9" xfId="110" applyFont="1" applyFill="1" applyBorder="1" applyAlignment="1">
      <alignment wrapText="1"/>
    </xf>
    <xf numFmtId="0" fontId="13" fillId="0" borderId="9" xfId="110" applyFont="1" applyBorder="1" applyAlignment="1">
      <alignment horizontal="center" vertical="center" wrapText="1"/>
    </xf>
    <xf numFmtId="0" fontId="12" fillId="0" borderId="0" xfId="110" applyFont="1" applyAlignment="1">
      <alignment wrapText="1"/>
    </xf>
    <xf numFmtId="0" fontId="2" fillId="0" borderId="0" xfId="111"/>
    <xf numFmtId="4" fontId="12" fillId="8" borderId="9" xfId="111" applyNumberFormat="1" applyFont="1" applyFill="1" applyBorder="1" applyAlignment="1">
      <alignment horizontal="right" wrapText="1"/>
    </xf>
    <xf numFmtId="0" fontId="12" fillId="8" borderId="9" xfId="111" applyFont="1" applyFill="1" applyBorder="1" applyAlignment="1">
      <alignment horizontal="right" wrapText="1"/>
    </xf>
    <xf numFmtId="0" fontId="12" fillId="8" borderId="9" xfId="111" applyFont="1" applyFill="1" applyBorder="1" applyAlignment="1">
      <alignment wrapText="1"/>
    </xf>
    <xf numFmtId="0" fontId="13" fillId="0" borderId="9" xfId="111" applyFont="1" applyBorder="1" applyAlignment="1">
      <alignment horizontal="center" vertical="center" wrapText="1"/>
    </xf>
    <xf numFmtId="0" fontId="12" fillId="0" borderId="0" xfId="111" applyFont="1" applyAlignment="1">
      <alignment wrapText="1"/>
    </xf>
    <xf numFmtId="0" fontId="12" fillId="4" borderId="9" xfId="111" applyFont="1" applyFill="1" applyBorder="1" applyAlignment="1">
      <alignment wrapText="1"/>
    </xf>
    <xf numFmtId="0" fontId="12" fillId="9" borderId="9" xfId="111" applyFont="1" applyFill="1" applyBorder="1" applyAlignment="1">
      <alignment wrapText="1"/>
    </xf>
    <xf numFmtId="0" fontId="12" fillId="7" borderId="9" xfId="111" applyFont="1" applyFill="1" applyBorder="1" applyAlignment="1">
      <alignment wrapText="1"/>
    </xf>
    <xf numFmtId="0" fontId="12" fillId="10" borderId="9" xfId="111" applyFont="1" applyFill="1" applyBorder="1" applyAlignment="1">
      <alignment wrapText="1"/>
    </xf>
    <xf numFmtId="0" fontId="12" fillId="11" borderId="9" xfId="111" applyFont="1" applyFill="1" applyBorder="1" applyAlignment="1">
      <alignment wrapText="1"/>
    </xf>
    <xf numFmtId="4" fontId="12" fillId="11" borderId="9" xfId="111" applyNumberFormat="1" applyFont="1" applyFill="1" applyBorder="1" applyAlignment="1">
      <alignment horizontal="right" wrapText="1"/>
    </xf>
    <xf numFmtId="0" fontId="12" fillId="11" borderId="9" xfId="111" applyFont="1" applyFill="1" applyBorder="1" applyAlignment="1">
      <alignment horizontal="right" wrapText="1"/>
    </xf>
    <xf numFmtId="0" fontId="2" fillId="11" borderId="0" xfId="111" applyFill="1"/>
    <xf numFmtId="4" fontId="2" fillId="0" borderId="0" xfId="111" applyNumberFormat="1"/>
    <xf numFmtId="0" fontId="12" fillId="13" borderId="9" xfId="111" applyFont="1" applyFill="1" applyBorder="1" applyAlignment="1">
      <alignment wrapText="1"/>
    </xf>
    <xf numFmtId="4" fontId="12" fillId="13" borderId="9" xfId="111" applyNumberFormat="1" applyFont="1" applyFill="1" applyBorder="1" applyAlignment="1">
      <alignment horizontal="right" wrapText="1"/>
    </xf>
    <xf numFmtId="0" fontId="12" fillId="13" borderId="9" xfId="111" applyFont="1" applyFill="1" applyBorder="1" applyAlignment="1">
      <alignment horizontal="right" wrapText="1"/>
    </xf>
    <xf numFmtId="0" fontId="2" fillId="13" borderId="0" xfId="111" applyFill="1"/>
    <xf numFmtId="0" fontId="12" fillId="12" borderId="9" xfId="110" applyFont="1" applyFill="1" applyBorder="1" applyAlignment="1">
      <alignment wrapText="1"/>
    </xf>
    <xf numFmtId="4" fontId="12" fillId="12" borderId="9" xfId="110" applyNumberFormat="1" applyFont="1" applyFill="1" applyBorder="1" applyAlignment="1">
      <alignment horizontal="right" wrapText="1"/>
    </xf>
    <xf numFmtId="0" fontId="12" fillId="12" borderId="9" xfId="110" applyFont="1" applyFill="1" applyBorder="1" applyAlignment="1">
      <alignment horizontal="right" wrapText="1"/>
    </xf>
    <xf numFmtId="0" fontId="0" fillId="3" borderId="0" xfId="0" applyFont="1" applyFill="1" applyBorder="1" applyAlignment="1">
      <alignment horizontal="right" vertical="top"/>
    </xf>
    <xf numFmtId="0" fontId="9" fillId="2" borderId="2" xfId="0" applyFont="1" applyFill="1" applyBorder="1" applyAlignment="1">
      <alignment horizontal="right" vertical="center" wrapText="1"/>
    </xf>
    <xf numFmtId="167" fontId="8" fillId="2" borderId="2" xfId="108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68" fontId="10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right"/>
    </xf>
    <xf numFmtId="164" fontId="8" fillId="14" borderId="2" xfId="108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2" fillId="15" borderId="9" xfId="111" applyFont="1" applyFill="1" applyBorder="1" applyAlignment="1">
      <alignment wrapText="1"/>
    </xf>
    <xf numFmtId="4" fontId="12" fillId="15" borderId="9" xfId="111" applyNumberFormat="1" applyFont="1" applyFill="1" applyBorder="1" applyAlignment="1">
      <alignment horizontal="right" wrapText="1"/>
    </xf>
    <xf numFmtId="0" fontId="12" fillId="15" borderId="9" xfId="111" applyFont="1" applyFill="1" applyBorder="1" applyAlignment="1">
      <alignment horizontal="right" wrapText="1"/>
    </xf>
    <xf numFmtId="4" fontId="2" fillId="7" borderId="0" xfId="111" applyNumberFormat="1" applyFill="1"/>
    <xf numFmtId="0" fontId="2" fillId="7" borderId="0" xfId="111" applyFill="1"/>
    <xf numFmtId="0" fontId="12" fillId="9" borderId="0" xfId="111" applyFont="1" applyFill="1" applyBorder="1" applyAlignment="1">
      <alignment wrapText="1"/>
    </xf>
    <xf numFmtId="0" fontId="2" fillId="9" borderId="0" xfId="111" applyFill="1"/>
    <xf numFmtId="4" fontId="2" fillId="9" borderId="0" xfId="111" applyNumberFormat="1" applyFill="1"/>
    <xf numFmtId="0" fontId="12" fillId="10" borderId="0" xfId="111" applyFont="1" applyFill="1" applyBorder="1" applyAlignment="1">
      <alignment wrapText="1"/>
    </xf>
    <xf numFmtId="0" fontId="2" fillId="10" borderId="0" xfId="111" applyFill="1"/>
    <xf numFmtId="4" fontId="2" fillId="10" borderId="0" xfId="111" applyNumberFormat="1" applyFill="1"/>
    <xf numFmtId="0" fontId="2" fillId="4" borderId="0" xfId="111" applyFill="1"/>
    <xf numFmtId="4" fontId="2" fillId="4" borderId="0" xfId="111" applyNumberFormat="1" applyFill="1"/>
    <xf numFmtId="0" fontId="12" fillId="4" borderId="9" xfId="111" applyFont="1" applyFill="1" applyBorder="1" applyAlignment="1">
      <alignment horizontal="right" wrapText="1"/>
    </xf>
    <xf numFmtId="4" fontId="12" fillId="4" borderId="9" xfId="111" applyNumberFormat="1" applyFont="1" applyFill="1" applyBorder="1" applyAlignment="1">
      <alignment horizontal="right" wrapText="1"/>
    </xf>
    <xf numFmtId="0" fontId="12" fillId="16" borderId="9" xfId="111" applyFont="1" applyFill="1" applyBorder="1" applyAlignment="1">
      <alignment wrapText="1"/>
    </xf>
    <xf numFmtId="4" fontId="12" fillId="16" borderId="9" xfId="111" applyNumberFormat="1" applyFont="1" applyFill="1" applyBorder="1" applyAlignment="1">
      <alignment horizontal="right" wrapText="1"/>
    </xf>
    <xf numFmtId="0" fontId="12" fillId="16" borderId="9" xfId="111" applyFont="1" applyFill="1" applyBorder="1" applyAlignment="1">
      <alignment horizontal="right" wrapText="1"/>
    </xf>
    <xf numFmtId="4" fontId="12" fillId="9" borderId="9" xfId="111" applyNumberFormat="1" applyFont="1" applyFill="1" applyBorder="1" applyAlignment="1">
      <alignment horizontal="right" wrapText="1"/>
    </xf>
    <xf numFmtId="0" fontId="12" fillId="9" borderId="9" xfId="111" applyFont="1" applyFill="1" applyBorder="1" applyAlignment="1">
      <alignment horizontal="right" wrapText="1"/>
    </xf>
    <xf numFmtId="4" fontId="12" fillId="7" borderId="9" xfId="111" applyNumberFormat="1" applyFont="1" applyFill="1" applyBorder="1" applyAlignment="1">
      <alignment horizontal="right" wrapText="1"/>
    </xf>
    <xf numFmtId="0" fontId="12" fillId="7" borderId="9" xfId="111" applyFont="1" applyFill="1" applyBorder="1" applyAlignment="1">
      <alignment horizontal="right" wrapText="1"/>
    </xf>
    <xf numFmtId="4" fontId="12" fillId="10" borderId="9" xfId="111" applyNumberFormat="1" applyFont="1" applyFill="1" applyBorder="1" applyAlignment="1">
      <alignment horizontal="right" wrapText="1"/>
    </xf>
    <xf numFmtId="0" fontId="12" fillId="10" borderId="9" xfId="111" applyFont="1" applyFill="1" applyBorder="1" applyAlignment="1">
      <alignment horizontal="right" wrapText="1"/>
    </xf>
    <xf numFmtId="2" fontId="8" fillId="0" borderId="2" xfId="109" applyNumberFormat="1" applyFont="1" applyBorder="1" applyAlignment="1">
      <alignment horizontal="center" vertical="center" wrapText="1"/>
    </xf>
    <xf numFmtId="2" fontId="9" fillId="0" borderId="2" xfId="109" applyNumberFormat="1" applyFont="1" applyBorder="1" applyAlignment="1">
      <alignment horizontal="center" vertical="center" wrapText="1"/>
    </xf>
    <xf numFmtId="2" fontId="9" fillId="0" borderId="1" xfId="109" applyNumberFormat="1" applyFont="1" applyBorder="1" applyAlignment="1">
      <alignment horizontal="center" vertical="center" wrapText="1"/>
    </xf>
    <xf numFmtId="2" fontId="9" fillId="0" borderId="2" xfId="109" applyNumberFormat="1" applyFont="1" applyBorder="1" applyAlignment="1">
      <alignment horizontal="left" vertical="center" wrapText="1"/>
    </xf>
    <xf numFmtId="2" fontId="9" fillId="0" borderId="2" xfId="109" applyNumberFormat="1" applyFont="1" applyFill="1" applyBorder="1" applyAlignment="1">
      <alignment horizontal="left" vertical="center" wrapText="1"/>
    </xf>
    <xf numFmtId="9" fontId="8" fillId="0" borderId="1" xfId="107" applyFont="1" applyFill="1" applyBorder="1" applyAlignment="1">
      <alignment horizontal="center" vertical="center" wrapText="1"/>
    </xf>
    <xf numFmtId="9" fontId="8" fillId="0" borderId="7" xfId="107" applyFont="1" applyFill="1" applyBorder="1" applyAlignment="1">
      <alignment horizontal="center" vertical="center" wrapText="1"/>
    </xf>
    <xf numFmtId="168" fontId="10" fillId="0" borderId="1" xfId="0" applyNumberFormat="1" applyFont="1" applyBorder="1" applyAlignment="1">
      <alignment horizontal="center" vertical="center" wrapText="1"/>
    </xf>
    <xf numFmtId="168" fontId="10" fillId="0" borderId="7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left" vertical="center"/>
    </xf>
    <xf numFmtId="14" fontId="0" fillId="0" borderId="1" xfId="0" applyNumberFormat="1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68" fontId="8" fillId="0" borderId="1" xfId="108" applyNumberFormat="1" applyFont="1" applyFill="1" applyBorder="1" applyAlignment="1">
      <alignment horizontal="right" vertical="center" wrapText="1"/>
    </xf>
    <xf numFmtId="168" fontId="8" fillId="0" borderId="7" xfId="108" applyNumberFormat="1" applyFont="1" applyFill="1" applyBorder="1" applyAlignment="1">
      <alignment horizontal="right" vertical="center" wrapText="1"/>
    </xf>
    <xf numFmtId="164" fontId="8" fillId="2" borderId="1" xfId="108" applyNumberFormat="1" applyFont="1" applyFill="1" applyBorder="1" applyAlignment="1">
      <alignment horizontal="center" vertical="center" wrapText="1"/>
    </xf>
    <xf numFmtId="164" fontId="8" fillId="2" borderId="7" xfId="108" applyNumberFormat="1" applyFont="1" applyFill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 wrapText="1"/>
    </xf>
    <xf numFmtId="3" fontId="11" fillId="0" borderId="7" xfId="0" applyNumberFormat="1" applyFont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3" fontId="0" fillId="2" borderId="7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9" fontId="0" fillId="0" borderId="7" xfId="0" applyNumberFormat="1" applyFont="1" applyBorder="1" applyAlignment="1">
      <alignment horizontal="center" vertical="center"/>
    </xf>
    <xf numFmtId="167" fontId="8" fillId="0" borderId="1" xfId="108" applyNumberFormat="1" applyFont="1" applyFill="1" applyBorder="1" applyAlignment="1">
      <alignment horizontal="right" vertical="center" wrapText="1"/>
    </xf>
    <xf numFmtId="167" fontId="8" fillId="0" borderId="7" xfId="108" applyNumberFormat="1" applyFont="1" applyFill="1" applyBorder="1" applyAlignment="1">
      <alignment horizontal="right" vertical="center" wrapText="1"/>
    </xf>
    <xf numFmtId="164" fontId="8" fillId="2" borderId="1" xfId="108" applyNumberFormat="1" applyFont="1" applyFill="1" applyBorder="1" applyAlignment="1">
      <alignment horizontal="right" vertical="center" wrapText="1"/>
    </xf>
    <xf numFmtId="164" fontId="8" fillId="2" borderId="7" xfId="108" applyNumberFormat="1" applyFont="1" applyFill="1" applyBorder="1" applyAlignment="1">
      <alignment horizontal="right" vertical="center" wrapText="1"/>
    </xf>
    <xf numFmtId="169" fontId="8" fillId="0" borderId="1" xfId="108" applyNumberFormat="1" applyFont="1" applyFill="1" applyBorder="1" applyAlignment="1">
      <alignment horizontal="right" vertical="center" wrapText="1"/>
    </xf>
    <xf numFmtId="169" fontId="8" fillId="0" borderId="7" xfId="108" applyNumberFormat="1" applyFont="1" applyFill="1" applyBorder="1" applyAlignment="1">
      <alignment horizontal="right" vertical="center" wrapText="1"/>
    </xf>
    <xf numFmtId="166" fontId="0" fillId="0" borderId="1" xfId="0" applyNumberFormat="1" applyFont="1" applyBorder="1" applyAlignment="1">
      <alignment horizontal="center" vertical="center" wrapText="1"/>
    </xf>
    <xf numFmtId="166" fontId="0" fillId="0" borderId="8" xfId="0" applyNumberFormat="1" applyFont="1" applyBorder="1" applyAlignment="1">
      <alignment horizontal="center" vertical="center" wrapText="1"/>
    </xf>
    <xf numFmtId="166" fontId="0" fillId="0" borderId="7" xfId="0" applyNumberFormat="1" applyFont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164" fontId="8" fillId="14" borderId="1" xfId="108" applyNumberFormat="1" applyFont="1" applyFill="1" applyBorder="1" applyAlignment="1">
      <alignment horizontal="right" vertical="center" wrapText="1"/>
    </xf>
    <xf numFmtId="164" fontId="8" fillId="14" borderId="7" xfId="108" applyNumberFormat="1" applyFont="1" applyFill="1" applyBorder="1" applyAlignment="1">
      <alignment horizontal="right" vertical="center" wrapText="1"/>
    </xf>
    <xf numFmtId="0" fontId="0" fillId="0" borderId="2" xfId="0" applyFont="1" applyBorder="1" applyAlignment="1">
      <alignment horizontal="justify" vertical="center" wrapText="1"/>
    </xf>
    <xf numFmtId="168" fontId="0" fillId="0" borderId="1" xfId="0" applyNumberFormat="1" applyFont="1" applyFill="1" applyBorder="1" applyAlignment="1">
      <alignment horizontal="center" vertical="center" wrapText="1"/>
    </xf>
    <xf numFmtId="168" fontId="0" fillId="0" borderId="7" xfId="0" applyNumberFormat="1" applyFont="1" applyFill="1" applyBorder="1" applyAlignment="1">
      <alignment horizontal="center" vertical="center" wrapText="1"/>
    </xf>
    <xf numFmtId="168" fontId="0" fillId="0" borderId="1" xfId="0" applyNumberFormat="1" applyFont="1" applyBorder="1" applyAlignment="1">
      <alignment horizontal="center" vertical="center" wrapText="1"/>
    </xf>
    <xf numFmtId="168" fontId="0" fillId="0" borderId="7" xfId="0" applyNumberFormat="1" applyFont="1" applyBorder="1" applyAlignment="1">
      <alignment horizontal="center" vertical="center" wrapText="1"/>
    </xf>
    <xf numFmtId="0" fontId="14" fillId="0" borderId="0" xfId="110" applyFont="1" applyAlignment="1">
      <alignment wrapText="1"/>
    </xf>
    <xf numFmtId="0" fontId="12" fillId="0" borderId="0" xfId="110" applyFont="1" applyAlignment="1">
      <alignment horizontal="left" wrapText="1"/>
    </xf>
    <xf numFmtId="0" fontId="14" fillId="0" borderId="0" xfId="111" applyFont="1" applyAlignment="1">
      <alignment wrapText="1"/>
    </xf>
    <xf numFmtId="0" fontId="12" fillId="0" borderId="0" xfId="111" applyFont="1" applyAlignment="1">
      <alignment horizontal="left" wrapText="1"/>
    </xf>
    <xf numFmtId="0" fontId="1" fillId="0" borderId="0" xfId="112"/>
    <xf numFmtId="0" fontId="12" fillId="8" borderId="9" xfId="112" applyFont="1" applyFill="1" applyBorder="1" applyAlignment="1">
      <alignment horizontal="right" wrapText="1"/>
    </xf>
    <xf numFmtId="4" fontId="12" fillId="8" borderId="9" xfId="112" applyNumberFormat="1" applyFont="1" applyFill="1" applyBorder="1" applyAlignment="1">
      <alignment horizontal="right" wrapText="1"/>
    </xf>
    <xf numFmtId="0" fontId="12" fillId="8" borderId="9" xfId="112" applyFont="1" applyFill="1" applyBorder="1" applyAlignment="1">
      <alignment wrapText="1"/>
    </xf>
    <xf numFmtId="0" fontId="13" fillId="0" borderId="9" xfId="112" applyFont="1" applyBorder="1" applyAlignment="1">
      <alignment horizontal="center" vertical="center" wrapText="1"/>
    </xf>
    <xf numFmtId="0" fontId="12" fillId="0" borderId="0" xfId="112" applyFont="1" applyAlignment="1">
      <alignment wrapText="1"/>
    </xf>
    <xf numFmtId="0" fontId="14" fillId="0" borderId="0" xfId="112" applyFont="1" applyAlignment="1">
      <alignment wrapText="1"/>
    </xf>
    <xf numFmtId="0" fontId="12" fillId="0" borderId="0" xfId="112" applyFont="1" applyAlignment="1">
      <alignment horizontal="left" wrapText="1"/>
    </xf>
    <xf numFmtId="0" fontId="12" fillId="7" borderId="9" xfId="112" applyFont="1" applyFill="1" applyBorder="1" applyAlignment="1">
      <alignment wrapText="1"/>
    </xf>
    <xf numFmtId="4" fontId="12" fillId="7" borderId="9" xfId="112" applyNumberFormat="1" applyFont="1" applyFill="1" applyBorder="1" applyAlignment="1">
      <alignment horizontal="right" wrapText="1"/>
    </xf>
    <xf numFmtId="0" fontId="12" fillId="7" borderId="9" xfId="112" applyFont="1" applyFill="1" applyBorder="1" applyAlignment="1">
      <alignment horizontal="right" wrapText="1"/>
    </xf>
    <xf numFmtId="0" fontId="1" fillId="7" borderId="0" xfId="112" applyFill="1"/>
    <xf numFmtId="0" fontId="12" fillId="17" borderId="9" xfId="112" applyFont="1" applyFill="1" applyBorder="1" applyAlignment="1">
      <alignment wrapText="1"/>
    </xf>
    <xf numFmtId="4" fontId="12" fillId="17" borderId="9" xfId="112" applyNumberFormat="1" applyFont="1" applyFill="1" applyBorder="1" applyAlignment="1">
      <alignment horizontal="right" wrapText="1"/>
    </xf>
    <xf numFmtId="0" fontId="12" fillId="17" borderId="9" xfId="112" applyFont="1" applyFill="1" applyBorder="1" applyAlignment="1">
      <alignment horizontal="right" wrapText="1"/>
    </xf>
    <xf numFmtId="0" fontId="1" fillId="17" borderId="0" xfId="112" applyFill="1"/>
    <xf numFmtId="0" fontId="12" fillId="15" borderId="9" xfId="112" applyFont="1" applyFill="1" applyBorder="1" applyAlignment="1">
      <alignment wrapText="1"/>
    </xf>
    <xf numFmtId="4" fontId="12" fillId="15" borderId="9" xfId="112" applyNumberFormat="1" applyFont="1" applyFill="1" applyBorder="1" applyAlignment="1">
      <alignment horizontal="right" wrapText="1"/>
    </xf>
    <xf numFmtId="0" fontId="12" fillId="15" borderId="9" xfId="112" applyFont="1" applyFill="1" applyBorder="1" applyAlignment="1">
      <alignment horizontal="right" wrapText="1"/>
    </xf>
    <xf numFmtId="0" fontId="1" fillId="15" borderId="0" xfId="112" applyFill="1"/>
    <xf numFmtId="0" fontId="12" fillId="18" borderId="9" xfId="112" applyFont="1" applyFill="1" applyBorder="1" applyAlignment="1">
      <alignment wrapText="1"/>
    </xf>
    <xf numFmtId="4" fontId="12" fillId="18" borderId="9" xfId="112" applyNumberFormat="1" applyFont="1" applyFill="1" applyBorder="1" applyAlignment="1">
      <alignment horizontal="right" wrapText="1"/>
    </xf>
    <xf numFmtId="0" fontId="12" fillId="18" borderId="9" xfId="112" applyFont="1" applyFill="1" applyBorder="1" applyAlignment="1">
      <alignment horizontal="right" wrapText="1"/>
    </xf>
    <xf numFmtId="0" fontId="1" fillId="18" borderId="0" xfId="112" applyFill="1"/>
    <xf numFmtId="0" fontId="12" fillId="4" borderId="9" xfId="112" applyFont="1" applyFill="1" applyBorder="1" applyAlignment="1">
      <alignment wrapText="1"/>
    </xf>
    <xf numFmtId="0" fontId="12" fillId="4" borderId="9" xfId="112" applyFont="1" applyFill="1" applyBorder="1" applyAlignment="1">
      <alignment horizontal="right" wrapText="1"/>
    </xf>
    <xf numFmtId="4" fontId="12" fillId="4" borderId="9" xfId="112" applyNumberFormat="1" applyFont="1" applyFill="1" applyBorder="1" applyAlignment="1">
      <alignment horizontal="right" wrapText="1"/>
    </xf>
    <xf numFmtId="0" fontId="1" fillId="4" borderId="0" xfId="112" applyFill="1"/>
    <xf numFmtId="0" fontId="12" fillId="16" borderId="9" xfId="112" applyFont="1" applyFill="1" applyBorder="1" applyAlignment="1">
      <alignment wrapText="1"/>
    </xf>
    <xf numFmtId="0" fontId="12" fillId="16" borderId="9" xfId="112" applyFont="1" applyFill="1" applyBorder="1" applyAlignment="1">
      <alignment horizontal="right" wrapText="1"/>
    </xf>
    <xf numFmtId="4" fontId="12" fillId="16" borderId="9" xfId="112" applyNumberFormat="1" applyFont="1" applyFill="1" applyBorder="1" applyAlignment="1">
      <alignment horizontal="right" wrapText="1"/>
    </xf>
    <xf numFmtId="0" fontId="1" fillId="16" borderId="0" xfId="112" applyFill="1"/>
    <xf numFmtId="0" fontId="12" fillId="19" borderId="9" xfId="112" applyFont="1" applyFill="1" applyBorder="1" applyAlignment="1">
      <alignment wrapText="1"/>
    </xf>
    <xf numFmtId="4" fontId="12" fillId="19" borderId="9" xfId="112" applyNumberFormat="1" applyFont="1" applyFill="1" applyBorder="1" applyAlignment="1">
      <alignment horizontal="right" wrapText="1"/>
    </xf>
    <xf numFmtId="0" fontId="12" fillId="19" borderId="9" xfId="112" applyFont="1" applyFill="1" applyBorder="1" applyAlignment="1">
      <alignment horizontal="right" wrapText="1"/>
    </xf>
    <xf numFmtId="0" fontId="1" fillId="19" borderId="0" xfId="112" applyFill="1"/>
    <xf numFmtId="4" fontId="1" fillId="0" borderId="0" xfId="112" applyNumberFormat="1"/>
    <xf numFmtId="0" fontId="12" fillId="19" borderId="0" xfId="111" applyFont="1" applyFill="1" applyBorder="1" applyAlignment="1">
      <alignment wrapText="1"/>
    </xf>
  </cellXfs>
  <cellStyles count="1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2" xfId="109"/>
    <cellStyle name="Normal 3" xfId="112"/>
    <cellStyle name="Normal 4" xfId="111"/>
    <cellStyle name="Normal 5" xfId="110"/>
    <cellStyle name="Porcentaje" xfId="107" builtinId="5"/>
  </cellStyles>
  <dxfs count="6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65"/>
      <color rgb="FFD9D9D9"/>
      <color rgb="FF00CC99"/>
      <color rgb="FFFF71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1</xdr:col>
      <xdr:colOff>331305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9075"/>
          <a:ext cx="628355" cy="6645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2</xdr:col>
      <xdr:colOff>623593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4796"/>
          <a:ext cx="625318" cy="623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3"/>
  <sheetViews>
    <sheetView topLeftCell="F21" zoomScale="80" zoomScaleNormal="80" workbookViewId="0">
      <selection activeCell="H23" sqref="H23"/>
    </sheetView>
  </sheetViews>
  <sheetFormatPr baseColWidth="10" defaultColWidth="11.25" defaultRowHeight="14.25" x14ac:dyDescent="0.2"/>
  <cols>
    <col min="1" max="1" width="9.75" style="1" customWidth="1"/>
    <col min="2" max="2" width="22.5" style="1" customWidth="1"/>
    <col min="3" max="4" width="19.75" style="1" customWidth="1"/>
    <col min="5" max="6" width="38.125" style="1" customWidth="1"/>
    <col min="7" max="7" width="23" style="1" customWidth="1"/>
    <col min="8" max="8" width="43.625" style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bestFit="1" customWidth="1"/>
    <col min="15" max="15" width="27.375" style="1" hidden="1" customWidth="1"/>
    <col min="16" max="16" width="20.875" style="102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hidden="1" customWidth="1"/>
    <col min="22" max="22" width="16.875" style="102" customWidth="1"/>
    <col min="23" max="25" width="16.875" style="1" hidden="1" customWidth="1"/>
    <col min="26" max="26" width="21.125" style="1" hidden="1" customWidth="1"/>
    <col min="27" max="27" width="18.875" style="1" hidden="1" customWidth="1"/>
    <col min="28" max="28" width="13.75" style="1" hidden="1" customWidth="1"/>
    <col min="29" max="29" width="16.875" style="1" hidden="1" customWidth="1"/>
    <col min="30" max="31" width="15.375" style="1" hidden="1" customWidth="1"/>
    <col min="32" max="16384" width="11.25" style="1"/>
  </cols>
  <sheetData>
    <row r="2" spans="1:31" ht="15" x14ac:dyDescent="0.2">
      <c r="A2" s="131"/>
      <c r="B2" s="132" t="s">
        <v>39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4" t="s">
        <v>34</v>
      </c>
      <c r="AD2" s="134"/>
      <c r="AE2" s="134"/>
    </row>
    <row r="3" spans="1:31" ht="15" x14ac:dyDescent="0.2">
      <c r="A3" s="131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5" t="s">
        <v>38</v>
      </c>
      <c r="AD3" s="135"/>
      <c r="AE3" s="135"/>
    </row>
    <row r="4" spans="1:31" ht="15" x14ac:dyDescent="0.2">
      <c r="A4" s="131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5" t="s">
        <v>35</v>
      </c>
      <c r="AD4" s="135"/>
      <c r="AE4" s="135"/>
    </row>
    <row r="5" spans="1:31" ht="15" x14ac:dyDescent="0.2">
      <c r="A5" s="131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5" t="s">
        <v>33</v>
      </c>
      <c r="AD5" s="135"/>
      <c r="AE5" s="135"/>
    </row>
    <row r="6" spans="1:31" ht="15" x14ac:dyDescent="0.2">
      <c r="A6" s="142" t="s">
        <v>31</v>
      </c>
      <c r="B6" s="142"/>
      <c r="C6" s="142"/>
      <c r="D6" s="143">
        <v>44385</v>
      </c>
      <c r="E6" s="143"/>
      <c r="F6" s="143"/>
      <c r="G6" s="143"/>
      <c r="H6" s="143"/>
      <c r="I6" s="143"/>
      <c r="J6" s="143"/>
      <c r="K6" s="143"/>
      <c r="L6" s="143"/>
      <c r="M6" s="2"/>
      <c r="N6" s="2"/>
      <c r="O6" s="2"/>
      <c r="P6" s="99"/>
      <c r="Q6" s="2"/>
      <c r="R6" s="2"/>
      <c r="S6" s="2"/>
      <c r="T6" s="2"/>
      <c r="U6" s="2"/>
      <c r="V6" s="99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144" t="s">
        <v>32</v>
      </c>
      <c r="B7" s="144"/>
      <c r="C7" s="144"/>
      <c r="D7" s="145">
        <v>44408</v>
      </c>
      <c r="E7" s="145"/>
      <c r="F7" s="145"/>
      <c r="G7" s="145"/>
      <c r="H7" s="145"/>
      <c r="I7" s="145"/>
      <c r="J7" s="145"/>
      <c r="K7" s="145"/>
      <c r="L7" s="145"/>
      <c r="M7" s="2"/>
      <c r="N7" s="2"/>
      <c r="O7" s="2"/>
      <c r="P7" s="99"/>
      <c r="Q7" s="2"/>
      <c r="R7" s="2"/>
      <c r="S7" s="2"/>
      <c r="T7" s="2"/>
      <c r="U7" s="2"/>
      <c r="V7" s="99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146" t="s">
        <v>10</v>
      </c>
      <c r="C8" s="146"/>
      <c r="D8" s="146"/>
      <c r="E8" s="146"/>
      <c r="F8" s="146"/>
      <c r="G8" s="146" t="s">
        <v>11</v>
      </c>
      <c r="H8" s="146"/>
      <c r="I8" s="146"/>
      <c r="J8" s="146"/>
      <c r="K8" s="146"/>
      <c r="L8" s="146" t="s">
        <v>26</v>
      </c>
      <c r="M8" s="146"/>
      <c r="N8" s="146"/>
      <c r="O8" s="146" t="s">
        <v>24</v>
      </c>
      <c r="P8" s="146"/>
      <c r="Q8" s="146"/>
      <c r="R8" s="146"/>
      <c r="S8" s="146"/>
      <c r="T8" s="146"/>
      <c r="U8" s="146"/>
      <c r="V8" s="146" t="s">
        <v>18</v>
      </c>
      <c r="W8" s="146"/>
      <c r="X8" s="146"/>
      <c r="Y8" s="146"/>
      <c r="Z8" s="146"/>
      <c r="AA8" s="146"/>
      <c r="AB8" s="147" t="s">
        <v>19</v>
      </c>
      <c r="AC8" s="147" t="s">
        <v>27</v>
      </c>
      <c r="AD8" s="147" t="s">
        <v>25</v>
      </c>
      <c r="AE8" s="147"/>
    </row>
    <row r="9" spans="1:31" s="106" customFormat="1" ht="45" x14ac:dyDescent="0.2">
      <c r="A9" s="58" t="s">
        <v>30</v>
      </c>
      <c r="B9" s="59" t="s">
        <v>1</v>
      </c>
      <c r="C9" s="58" t="s">
        <v>6</v>
      </c>
      <c r="D9" s="58" t="s">
        <v>2</v>
      </c>
      <c r="E9" s="58" t="s">
        <v>7</v>
      </c>
      <c r="F9" s="59" t="s">
        <v>20</v>
      </c>
      <c r="G9" s="59" t="s">
        <v>15</v>
      </c>
      <c r="H9" s="59" t="s">
        <v>3</v>
      </c>
      <c r="I9" s="59" t="s">
        <v>16</v>
      </c>
      <c r="J9" s="59" t="s">
        <v>22</v>
      </c>
      <c r="K9" s="59" t="s">
        <v>23</v>
      </c>
      <c r="L9" s="59" t="s">
        <v>4</v>
      </c>
      <c r="M9" s="59" t="s">
        <v>5</v>
      </c>
      <c r="N9" s="59" t="s">
        <v>0</v>
      </c>
      <c r="O9" s="58" t="s">
        <v>9</v>
      </c>
      <c r="P9" s="59" t="s">
        <v>37</v>
      </c>
      <c r="Q9" s="59" t="s">
        <v>8</v>
      </c>
      <c r="R9" s="59" t="s">
        <v>28</v>
      </c>
      <c r="S9" s="59" t="s">
        <v>36</v>
      </c>
      <c r="T9" s="59" t="s">
        <v>12</v>
      </c>
      <c r="U9" s="59" t="s">
        <v>21</v>
      </c>
      <c r="V9" s="59" t="s">
        <v>37</v>
      </c>
      <c r="W9" s="59" t="s">
        <v>8</v>
      </c>
      <c r="X9" s="59" t="s">
        <v>28</v>
      </c>
      <c r="Y9" s="59" t="s">
        <v>36</v>
      </c>
      <c r="Z9" s="59" t="s">
        <v>12</v>
      </c>
      <c r="AA9" s="59" t="s">
        <v>29</v>
      </c>
      <c r="AB9" s="147"/>
      <c r="AC9" s="147"/>
      <c r="AD9" s="59" t="s">
        <v>13</v>
      </c>
      <c r="AE9" s="59" t="s">
        <v>14</v>
      </c>
    </row>
    <row r="10" spans="1:31" ht="181.15" customHeight="1" x14ac:dyDescent="0.2">
      <c r="A10" s="58">
        <v>180</v>
      </c>
      <c r="B10" s="20" t="s">
        <v>41</v>
      </c>
      <c r="C10" s="61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61" t="s">
        <v>47</v>
      </c>
      <c r="J10" s="60"/>
      <c r="K10" s="60"/>
      <c r="L10" s="27">
        <v>1000</v>
      </c>
      <c r="M10" s="28">
        <f>321+110+12</f>
        <v>443</v>
      </c>
      <c r="N10" s="29">
        <f>IF(M10/L10&gt;100%,100%,M10/L10)</f>
        <v>0.443</v>
      </c>
      <c r="O10" s="60" t="s">
        <v>48</v>
      </c>
      <c r="P10" s="43">
        <v>538000000</v>
      </c>
      <c r="Q10" s="43"/>
      <c r="R10" s="44"/>
      <c r="S10" s="44"/>
      <c r="T10" s="45"/>
      <c r="U10" s="46">
        <f t="shared" ref="U10:U23" si="0">SUM(P10:T10)</f>
        <v>538000000</v>
      </c>
      <c r="V10" s="43">
        <v>435000000</v>
      </c>
      <c r="W10" s="44"/>
      <c r="X10" s="44"/>
      <c r="Y10" s="44"/>
      <c r="Z10" s="45"/>
      <c r="AA10" s="46">
        <f t="shared" ref="AA10:AA23" si="1">SUM(V10:Z10)</f>
        <v>435000000</v>
      </c>
      <c r="AB10" s="31">
        <f>IFERROR(AA10/U10,"-")</f>
        <v>0.80855018587360594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58">
        <v>182</v>
      </c>
      <c r="B11" s="20" t="s">
        <v>41</v>
      </c>
      <c r="C11" s="61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5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166" t="s">
        <v>55</v>
      </c>
      <c r="P11" s="43">
        <v>584500000</v>
      </c>
      <c r="Q11" s="43"/>
      <c r="R11" s="44"/>
      <c r="S11" s="44"/>
      <c r="T11" s="45"/>
      <c r="U11" s="46"/>
      <c r="V11" s="43">
        <v>568459117</v>
      </c>
      <c r="W11" s="44"/>
      <c r="X11" s="44"/>
      <c r="Y11" s="44"/>
      <c r="Z11" s="45"/>
      <c r="AA11" s="46">
        <f t="shared" si="1"/>
        <v>568459117</v>
      </c>
      <c r="AB11" s="31" t="str">
        <f t="shared" ref="AB11:AB23" si="2">IFERROR(AA11/U11,"-")</f>
        <v>-</v>
      </c>
      <c r="AC11" s="36"/>
      <c r="AD11" s="33" t="s">
        <v>49</v>
      </c>
      <c r="AE11" s="34" t="s">
        <v>50</v>
      </c>
    </row>
    <row r="12" spans="1:31" ht="109.9" customHeight="1" x14ac:dyDescent="0.2">
      <c r="A12" s="58">
        <v>183</v>
      </c>
      <c r="B12" s="20" t="s">
        <v>41</v>
      </c>
      <c r="C12" s="61" t="s">
        <v>42</v>
      </c>
      <c r="D12" s="22" t="s">
        <v>51</v>
      </c>
      <c r="E12" s="23" t="s">
        <v>56</v>
      </c>
      <c r="F12" s="24" t="s">
        <v>57</v>
      </c>
      <c r="G12" s="41"/>
      <c r="H12" s="56" t="s">
        <v>85</v>
      </c>
      <c r="I12" s="55"/>
      <c r="J12" s="48"/>
      <c r="K12" s="48"/>
      <c r="L12" s="37">
        <v>0.25</v>
      </c>
      <c r="M12" s="38">
        <v>0</v>
      </c>
      <c r="N12" s="29">
        <f>IF(M12/L12&gt;100%,100%,M12/L12)</f>
        <v>0</v>
      </c>
      <c r="O12" s="167"/>
      <c r="P12" s="43">
        <v>372033195.47000003</v>
      </c>
      <c r="Q12" s="43"/>
      <c r="R12" s="44"/>
      <c r="S12" s="44"/>
      <c r="T12" s="45"/>
      <c r="U12" s="46">
        <f t="shared" si="0"/>
        <v>372033195.47000003</v>
      </c>
      <c r="V12" s="43">
        <v>0</v>
      </c>
      <c r="W12" s="44"/>
      <c r="X12" s="44"/>
      <c r="Y12" s="44"/>
      <c r="Z12" s="45"/>
      <c r="AA12" s="46">
        <f t="shared" si="1"/>
        <v>0</v>
      </c>
      <c r="AB12" s="31">
        <f t="shared" si="2"/>
        <v>0</v>
      </c>
      <c r="AC12" s="30"/>
      <c r="AD12" s="33" t="s">
        <v>49</v>
      </c>
      <c r="AE12" s="34" t="s">
        <v>50</v>
      </c>
    </row>
    <row r="13" spans="1:31" ht="142.9" customHeight="1" x14ac:dyDescent="0.2">
      <c r="A13" s="58">
        <v>184</v>
      </c>
      <c r="B13" s="20" t="s">
        <v>41</v>
      </c>
      <c r="C13" s="61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5" t="s">
        <v>86</v>
      </c>
      <c r="J13" s="48"/>
      <c r="K13" s="48"/>
      <c r="L13" s="154">
        <v>1200</v>
      </c>
      <c r="M13" s="156">
        <v>1248</v>
      </c>
      <c r="N13" s="158">
        <f>IF(M13/L13&gt;100%,100%,M13/L13)</f>
        <v>1</v>
      </c>
      <c r="O13" s="167"/>
      <c r="P13" s="160">
        <v>572500000</v>
      </c>
      <c r="Q13" s="43"/>
      <c r="R13" s="44"/>
      <c r="S13" s="44"/>
      <c r="T13" s="45"/>
      <c r="U13" s="162">
        <f>SUM(P13:T14)</f>
        <v>572500000</v>
      </c>
      <c r="V13" s="164">
        <f>(+'Gastos Julio'!U74-V11)/2</f>
        <v>128995105</v>
      </c>
      <c r="W13" s="44"/>
      <c r="X13" s="44"/>
      <c r="Y13" s="44"/>
      <c r="Z13" s="45"/>
      <c r="AA13" s="152">
        <f>SUM(V13:Z14)</f>
        <v>128995105</v>
      </c>
      <c r="AB13" s="136">
        <f t="shared" si="2"/>
        <v>0.22531896069868995</v>
      </c>
      <c r="AC13" s="138"/>
      <c r="AD13" s="140" t="s">
        <v>49</v>
      </c>
      <c r="AE13" s="148" t="s">
        <v>50</v>
      </c>
    </row>
    <row r="14" spans="1:31" ht="99.6" customHeight="1" x14ac:dyDescent="0.2">
      <c r="A14" s="58">
        <v>184</v>
      </c>
      <c r="B14" s="20" t="s">
        <v>41</v>
      </c>
      <c r="C14" s="61" t="s">
        <v>42</v>
      </c>
      <c r="D14" s="22" t="s">
        <v>51</v>
      </c>
      <c r="E14" s="23" t="s">
        <v>58</v>
      </c>
      <c r="F14" s="24" t="s">
        <v>59</v>
      </c>
      <c r="G14" s="41"/>
      <c r="H14" s="56" t="s">
        <v>85</v>
      </c>
      <c r="I14" s="55"/>
      <c r="J14" s="48"/>
      <c r="K14" s="48"/>
      <c r="L14" s="155"/>
      <c r="M14" s="157"/>
      <c r="N14" s="159"/>
      <c r="O14" s="167"/>
      <c r="P14" s="161"/>
      <c r="Q14" s="43"/>
      <c r="R14" s="44"/>
      <c r="S14" s="44"/>
      <c r="T14" s="45"/>
      <c r="U14" s="163"/>
      <c r="V14" s="165"/>
      <c r="W14" s="44"/>
      <c r="X14" s="44"/>
      <c r="Y14" s="44"/>
      <c r="Z14" s="45"/>
      <c r="AA14" s="153"/>
      <c r="AB14" s="137"/>
      <c r="AC14" s="139"/>
      <c r="AD14" s="141"/>
      <c r="AE14" s="149"/>
    </row>
    <row r="15" spans="1:31" ht="111" customHeight="1" x14ac:dyDescent="0.2">
      <c r="A15" s="58">
        <v>185</v>
      </c>
      <c r="B15" s="20" t="s">
        <v>41</v>
      </c>
      <c r="C15" s="61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5" t="s">
        <v>88</v>
      </c>
      <c r="J15" s="48"/>
      <c r="K15" s="48"/>
      <c r="L15" s="154">
        <v>500</v>
      </c>
      <c r="M15" s="156">
        <v>244</v>
      </c>
      <c r="N15" s="158">
        <f t="shared" ref="N15" si="3">IF(M15/L15&gt;100%,100%,M15/L15)</f>
        <v>0.48799999999999999</v>
      </c>
      <c r="O15" s="167"/>
      <c r="P15" s="150">
        <v>572500000</v>
      </c>
      <c r="Q15" s="43"/>
      <c r="R15" s="44"/>
      <c r="S15" s="44"/>
      <c r="T15" s="45"/>
      <c r="U15" s="162">
        <f>SUM(P15:T16)</f>
        <v>572500000</v>
      </c>
      <c r="V15" s="150">
        <v>128995105</v>
      </c>
      <c r="W15" s="44"/>
      <c r="X15" s="44"/>
      <c r="Y15" s="44"/>
      <c r="Z15" s="45"/>
      <c r="AA15" s="152">
        <f>SUM(V15:Z16)</f>
        <v>128995105</v>
      </c>
      <c r="AB15" s="31">
        <f t="shared" si="2"/>
        <v>0.22531896069868995</v>
      </c>
      <c r="AC15" s="30"/>
      <c r="AD15" s="33" t="s">
        <v>49</v>
      </c>
      <c r="AE15" s="34" t="s">
        <v>50</v>
      </c>
    </row>
    <row r="16" spans="1:31" ht="111" customHeight="1" x14ac:dyDescent="0.2">
      <c r="A16" s="58">
        <v>185</v>
      </c>
      <c r="B16" s="20" t="s">
        <v>41</v>
      </c>
      <c r="C16" s="61" t="s">
        <v>42</v>
      </c>
      <c r="D16" s="22" t="s">
        <v>51</v>
      </c>
      <c r="E16" s="23" t="s">
        <v>60</v>
      </c>
      <c r="F16" s="24" t="s">
        <v>61</v>
      </c>
      <c r="G16" s="41"/>
      <c r="H16" s="56" t="s">
        <v>85</v>
      </c>
      <c r="I16" s="48"/>
      <c r="J16" s="48"/>
      <c r="K16" s="48"/>
      <c r="L16" s="155"/>
      <c r="M16" s="157"/>
      <c r="N16" s="159"/>
      <c r="O16" s="168"/>
      <c r="P16" s="151"/>
      <c r="Q16" s="43"/>
      <c r="R16" s="44"/>
      <c r="S16" s="44"/>
      <c r="T16" s="45"/>
      <c r="U16" s="163"/>
      <c r="V16" s="151"/>
      <c r="W16" s="44"/>
      <c r="X16" s="44"/>
      <c r="Y16" s="44"/>
      <c r="Z16" s="45"/>
      <c r="AA16" s="153"/>
      <c r="AB16" s="31"/>
      <c r="AC16" s="30"/>
      <c r="AD16" s="33"/>
      <c r="AE16" s="34"/>
    </row>
    <row r="17" spans="1:31" ht="117" customHeight="1" x14ac:dyDescent="0.2">
      <c r="A17" s="58">
        <v>186</v>
      </c>
      <c r="B17" s="20" t="s">
        <v>41</v>
      </c>
      <c r="C17" s="61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28">
        <v>46</v>
      </c>
      <c r="N17" s="29">
        <f t="shared" ref="N17:N23" si="4">IF(M17/L17&gt;100%,100%,M17/L17)</f>
        <v>7.6666666666666661E-2</v>
      </c>
      <c r="O17" s="169" t="s">
        <v>40</v>
      </c>
      <c r="P17" s="43">
        <v>10250000</v>
      </c>
      <c r="Q17" s="43"/>
      <c r="R17" s="103"/>
      <c r="S17" s="103"/>
      <c r="T17" s="104"/>
      <c r="U17" s="105">
        <f t="shared" si="0"/>
        <v>10250000</v>
      </c>
      <c r="V17" s="43">
        <v>9999000</v>
      </c>
      <c r="W17" s="44"/>
      <c r="X17" s="44"/>
      <c r="Y17" s="44"/>
      <c r="Z17" s="45"/>
      <c r="AA17" s="46">
        <f t="shared" si="1"/>
        <v>9999000</v>
      </c>
      <c r="AB17" s="31">
        <f t="shared" si="2"/>
        <v>0.9755121951219512</v>
      </c>
      <c r="AC17" s="30"/>
      <c r="AD17" s="33" t="s">
        <v>49</v>
      </c>
      <c r="AE17" s="34" t="s">
        <v>50</v>
      </c>
    </row>
    <row r="18" spans="1:31" ht="109.9" customHeight="1" x14ac:dyDescent="0.2">
      <c r="A18" s="58">
        <v>187</v>
      </c>
      <c r="B18" s="20" t="s">
        <v>41</v>
      </c>
      <c r="C18" s="61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154">
        <v>1600</v>
      </c>
      <c r="M18" s="156">
        <v>816</v>
      </c>
      <c r="N18" s="158">
        <f t="shared" si="4"/>
        <v>0.51</v>
      </c>
      <c r="O18" s="169"/>
      <c r="P18" s="150">
        <v>565414753</v>
      </c>
      <c r="Q18" s="43"/>
      <c r="R18" s="103"/>
      <c r="S18" s="103"/>
      <c r="T18" s="104"/>
      <c r="U18" s="170">
        <f>SUM(P18:T19)</f>
        <v>565414753</v>
      </c>
      <c r="V18" s="150">
        <v>0</v>
      </c>
      <c r="W18" s="44"/>
      <c r="X18" s="44"/>
      <c r="Y18" s="44"/>
      <c r="Z18" s="45"/>
      <c r="AA18" s="152">
        <f>SUM(V18:Z19)</f>
        <v>0</v>
      </c>
      <c r="AB18" s="136">
        <f>IFERROR(AA18/U18,"-")</f>
        <v>0</v>
      </c>
      <c r="AC18" s="138"/>
      <c r="AD18" s="140" t="s">
        <v>49</v>
      </c>
      <c r="AE18" s="148" t="s">
        <v>50</v>
      </c>
    </row>
    <row r="19" spans="1:31" ht="94.15" customHeight="1" x14ac:dyDescent="0.2">
      <c r="A19" s="58">
        <v>187</v>
      </c>
      <c r="B19" s="20" t="s">
        <v>41</v>
      </c>
      <c r="C19" s="61" t="s">
        <v>42</v>
      </c>
      <c r="D19" s="22" t="s">
        <v>62</v>
      </c>
      <c r="E19" s="23" t="s">
        <v>66</v>
      </c>
      <c r="F19" s="24" t="s">
        <v>67</v>
      </c>
      <c r="G19" s="41"/>
      <c r="H19" s="57" t="s">
        <v>85</v>
      </c>
      <c r="I19" s="55"/>
      <c r="J19" s="48"/>
      <c r="K19" s="48"/>
      <c r="L19" s="155"/>
      <c r="M19" s="157"/>
      <c r="N19" s="159"/>
      <c r="O19" s="60"/>
      <c r="P19" s="151"/>
      <c r="Q19" s="43"/>
      <c r="R19" s="103"/>
      <c r="S19" s="103"/>
      <c r="T19" s="104"/>
      <c r="U19" s="171"/>
      <c r="V19" s="151"/>
      <c r="W19" s="44"/>
      <c r="X19" s="44"/>
      <c r="Y19" s="44"/>
      <c r="Z19" s="45"/>
      <c r="AA19" s="153"/>
      <c r="AB19" s="137"/>
      <c r="AC19" s="139"/>
      <c r="AD19" s="141"/>
      <c r="AE19" s="149"/>
    </row>
    <row r="20" spans="1:31" ht="115.9" customHeight="1" x14ac:dyDescent="0.2">
      <c r="A20" s="58">
        <v>188</v>
      </c>
      <c r="B20" s="20" t="s">
        <v>41</v>
      </c>
      <c r="C20" s="61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172" t="s">
        <v>73</v>
      </c>
      <c r="J20" s="48"/>
      <c r="K20" s="48"/>
      <c r="L20" s="27">
        <v>1200</v>
      </c>
      <c r="M20" s="28">
        <f>622+875</f>
        <v>1497</v>
      </c>
      <c r="N20" s="29">
        <f t="shared" si="4"/>
        <v>1</v>
      </c>
      <c r="O20" s="169" t="s">
        <v>40</v>
      </c>
      <c r="P20" s="43">
        <f>208900000/3</f>
        <v>69633333.333333328</v>
      </c>
      <c r="Q20" s="43"/>
      <c r="R20" s="103"/>
      <c r="S20" s="43">
        <v>83333.333333333328</v>
      </c>
      <c r="T20" s="104"/>
      <c r="U20" s="105">
        <f t="shared" si="0"/>
        <v>69716666.666666657</v>
      </c>
      <c r="V20" s="43">
        <f>150300000/3</f>
        <v>50100000</v>
      </c>
      <c r="W20" s="44"/>
      <c r="X20" s="44"/>
      <c r="Y20" s="44"/>
      <c r="Z20" s="45"/>
      <c r="AA20" s="46">
        <f t="shared" si="1"/>
        <v>50100000</v>
      </c>
      <c r="AB20" s="31">
        <f t="shared" si="2"/>
        <v>0.7186229978484342</v>
      </c>
      <c r="AC20" s="30"/>
      <c r="AD20" s="33" t="s">
        <v>49</v>
      </c>
      <c r="AE20" s="34" t="s">
        <v>50</v>
      </c>
    </row>
    <row r="21" spans="1:31" ht="115.9" customHeight="1" x14ac:dyDescent="0.2">
      <c r="A21" s="58">
        <v>189</v>
      </c>
      <c r="B21" s="20" t="s">
        <v>41</v>
      </c>
      <c r="C21" s="61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172"/>
      <c r="J21" s="48"/>
      <c r="K21" s="48"/>
      <c r="L21" s="27">
        <v>700</v>
      </c>
      <c r="M21" s="28">
        <v>1220</v>
      </c>
      <c r="N21" s="29">
        <f t="shared" si="4"/>
        <v>1</v>
      </c>
      <c r="O21" s="169"/>
      <c r="P21" s="43">
        <v>69633333.333333328</v>
      </c>
      <c r="Q21" s="43"/>
      <c r="R21" s="103"/>
      <c r="S21" s="43">
        <v>83333.333333333328</v>
      </c>
      <c r="T21" s="104"/>
      <c r="U21" s="105">
        <f t="shared" si="0"/>
        <v>69716666.666666657</v>
      </c>
      <c r="V21" s="43">
        <v>50100000</v>
      </c>
      <c r="W21" s="44"/>
      <c r="X21" s="44"/>
      <c r="Y21" s="44"/>
      <c r="Z21" s="45"/>
      <c r="AA21" s="46">
        <f t="shared" si="1"/>
        <v>50100000</v>
      </c>
      <c r="AB21" s="31">
        <f t="shared" si="2"/>
        <v>0.7186229978484342</v>
      </c>
      <c r="AC21" s="30"/>
      <c r="AD21" s="33" t="s">
        <v>49</v>
      </c>
      <c r="AE21" s="34" t="s">
        <v>50</v>
      </c>
    </row>
    <row r="22" spans="1:31" ht="109.9" customHeight="1" x14ac:dyDescent="0.2">
      <c r="A22" s="58">
        <v>190</v>
      </c>
      <c r="B22" s="20" t="s">
        <v>41</v>
      </c>
      <c r="C22" s="61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172"/>
      <c r="J22" s="48"/>
      <c r="K22" s="48"/>
      <c r="L22" s="27">
        <v>370</v>
      </c>
      <c r="M22" s="28">
        <v>433</v>
      </c>
      <c r="N22" s="29">
        <f t="shared" si="4"/>
        <v>1</v>
      </c>
      <c r="O22" s="169"/>
      <c r="P22" s="43">
        <v>69633333.333333328</v>
      </c>
      <c r="Q22" s="43"/>
      <c r="R22" s="103"/>
      <c r="S22" s="43">
        <v>83333.333333333328</v>
      </c>
      <c r="T22" s="104"/>
      <c r="U22" s="105">
        <f t="shared" si="0"/>
        <v>69716666.666666657</v>
      </c>
      <c r="V22" s="43">
        <v>50100000</v>
      </c>
      <c r="W22" s="44"/>
      <c r="X22" s="44"/>
      <c r="Y22" s="44"/>
      <c r="Z22" s="45"/>
      <c r="AA22" s="46">
        <f t="shared" si="1"/>
        <v>50100000</v>
      </c>
      <c r="AB22" s="31">
        <f t="shared" si="2"/>
        <v>0.7186229978484342</v>
      </c>
      <c r="AC22" s="30"/>
      <c r="AD22" s="33" t="s">
        <v>49</v>
      </c>
      <c r="AE22" s="34" t="s">
        <v>50</v>
      </c>
    </row>
    <row r="23" spans="1:31" ht="106.9" customHeight="1" x14ac:dyDescent="0.2">
      <c r="A23" s="58">
        <v>302</v>
      </c>
      <c r="B23" s="20" t="s">
        <v>78</v>
      </c>
      <c r="C23" s="61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60"/>
      <c r="J23" s="60"/>
      <c r="K23" s="60"/>
      <c r="L23" s="37">
        <v>1</v>
      </c>
      <c r="M23" s="38">
        <v>1</v>
      </c>
      <c r="N23" s="29">
        <f t="shared" si="4"/>
        <v>1</v>
      </c>
      <c r="O23" s="60" t="s">
        <v>83</v>
      </c>
      <c r="P23" s="43">
        <v>2544050000</v>
      </c>
      <c r="Q23" s="43"/>
      <c r="R23" s="103"/>
      <c r="S23" s="43">
        <v>9050000</v>
      </c>
      <c r="T23" s="104"/>
      <c r="U23" s="46">
        <f t="shared" si="0"/>
        <v>2553100000</v>
      </c>
      <c r="V23" s="43">
        <v>1570257136</v>
      </c>
      <c r="W23" s="44"/>
      <c r="X23" s="44"/>
      <c r="Y23" s="44"/>
      <c r="Z23" s="45"/>
      <c r="AA23" s="46">
        <f t="shared" si="1"/>
        <v>1570257136</v>
      </c>
      <c r="AB23" s="31">
        <f t="shared" si="2"/>
        <v>0.61503941717911559</v>
      </c>
      <c r="AC23" s="30"/>
      <c r="AD23" s="33" t="s">
        <v>49</v>
      </c>
      <c r="AE23" s="34" t="s">
        <v>50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0.68342424242424249</v>
      </c>
      <c r="O24" s="8"/>
      <c r="P24" s="101">
        <f>SUM(P10:P23)</f>
        <v>5968147948.4700012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5392947948.4699993</v>
      </c>
      <c r="V24" s="101">
        <f>SUM(V10:V23)</f>
        <v>2992005463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2992005463</v>
      </c>
      <c r="AB24" s="10">
        <f>IFERROR(AA24/U24,"-")</f>
        <v>0.55479961824012114</v>
      </c>
      <c r="AC24" s="9">
        <f>SUM(AC10:AC23)</f>
        <v>412500000</v>
      </c>
      <c r="AD24" s="8"/>
      <c r="AE24" s="8"/>
    </row>
    <row r="33" spans="18:18" x14ac:dyDescent="0.2">
      <c r="R33" s="47"/>
    </row>
  </sheetData>
  <autoFilter ref="A9:AA24"/>
  <mergeCells count="51">
    <mergeCell ref="I20:I22"/>
    <mergeCell ref="O20:O22"/>
    <mergeCell ref="V18:V19"/>
    <mergeCell ref="AA18:AA19"/>
    <mergeCell ref="AB18:AB19"/>
    <mergeCell ref="AC18:AC19"/>
    <mergeCell ref="AD18:AD19"/>
    <mergeCell ref="AE18:AE19"/>
    <mergeCell ref="O17:O18"/>
    <mergeCell ref="L18:L19"/>
    <mergeCell ref="M18:M19"/>
    <mergeCell ref="N18:N19"/>
    <mergeCell ref="P18:P19"/>
    <mergeCell ref="U18:U19"/>
    <mergeCell ref="V15:V16"/>
    <mergeCell ref="AA15:AA16"/>
    <mergeCell ref="L13:L14"/>
    <mergeCell ref="M13:M14"/>
    <mergeCell ref="N13:N14"/>
    <mergeCell ref="P13:P14"/>
    <mergeCell ref="U13:U14"/>
    <mergeCell ref="V13:V14"/>
    <mergeCell ref="O11:O16"/>
    <mergeCell ref="AA13:AA14"/>
    <mergeCell ref="L15:L16"/>
    <mergeCell ref="M15:M16"/>
    <mergeCell ref="N15:N16"/>
    <mergeCell ref="P15:P16"/>
    <mergeCell ref="U15:U16"/>
    <mergeCell ref="AB13:AB14"/>
    <mergeCell ref="AC13:AC14"/>
    <mergeCell ref="AD13:AD14"/>
    <mergeCell ref="A6:C6"/>
    <mergeCell ref="D6:L6"/>
    <mergeCell ref="A7:C7"/>
    <mergeCell ref="D7:L7"/>
    <mergeCell ref="B8:F8"/>
    <mergeCell ref="G8:K8"/>
    <mergeCell ref="L8:N8"/>
    <mergeCell ref="O8:U8"/>
    <mergeCell ref="V8:AA8"/>
    <mergeCell ref="AB8:AB9"/>
    <mergeCell ref="AC8:AC9"/>
    <mergeCell ref="AD8:AE8"/>
    <mergeCell ref="AE13:AE14"/>
    <mergeCell ref="A2:A5"/>
    <mergeCell ref="B2:AB5"/>
    <mergeCell ref="AC2:AE2"/>
    <mergeCell ref="AC3:AE3"/>
    <mergeCell ref="AC4:AE4"/>
    <mergeCell ref="AC5:AE5"/>
  </mergeCells>
  <conditionalFormatting sqref="N10:N13 N15 N17:N18 N20:N23">
    <cfRule type="cellIs" dxfId="5" priority="1" operator="between">
      <formula>0.67</formula>
      <formula>1</formula>
    </cfRule>
    <cfRule type="cellIs" dxfId="4" priority="2" operator="between">
      <formula>0.34</formula>
      <formula>0.66</formula>
    </cfRule>
    <cfRule type="cellIs" dxfId="3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33"/>
  <sheetViews>
    <sheetView tabSelected="1" topLeftCell="V19" zoomScale="90" zoomScaleNormal="90" workbookViewId="0">
      <selection activeCell="AA18" sqref="AA18:AA19"/>
    </sheetView>
  </sheetViews>
  <sheetFormatPr baseColWidth="10" defaultColWidth="11.25" defaultRowHeight="14.25" x14ac:dyDescent="0.2"/>
  <cols>
    <col min="1" max="1" width="9.75" style="1" hidden="1" customWidth="1"/>
    <col min="2" max="2" width="22.5" style="1" hidden="1" customWidth="1"/>
    <col min="3" max="3" width="16.625" style="1" customWidth="1"/>
    <col min="4" max="4" width="9.25" style="1" customWidth="1"/>
    <col min="5" max="6" width="38.125" style="1" customWidth="1"/>
    <col min="7" max="7" width="23" style="1" customWidth="1"/>
    <col min="8" max="8" width="43.625" style="1" customWidth="1"/>
    <col min="9" max="9" width="43.75" style="1" customWidth="1"/>
    <col min="10" max="10" width="11.375" style="1" customWidth="1"/>
    <col min="11" max="11" width="16" style="1" customWidth="1"/>
    <col min="12" max="13" width="14.875" style="1" customWidth="1"/>
    <col min="14" max="14" width="11.25" style="1" customWidth="1"/>
    <col min="15" max="15" width="27.375" style="1" customWidth="1"/>
    <col min="16" max="16" width="20.875" style="102" customWidth="1"/>
    <col min="17" max="17" width="19.875" style="1" customWidth="1"/>
    <col min="18" max="18" width="16.875" style="1" customWidth="1"/>
    <col min="19" max="19" width="20.25" style="1" customWidth="1"/>
    <col min="20" max="20" width="16.875" style="1" customWidth="1"/>
    <col min="21" max="21" width="20.875" style="1" customWidth="1"/>
    <col min="22" max="22" width="16.875" style="102" customWidth="1"/>
    <col min="23" max="25" width="16.875" style="1" customWidth="1"/>
    <col min="26" max="26" width="21.125" style="1" customWidth="1"/>
    <col min="27" max="27" width="18.875" style="1" customWidth="1"/>
    <col min="28" max="28" width="13.75" style="1" customWidth="1"/>
    <col min="29" max="29" width="16.875" style="1" customWidth="1"/>
    <col min="30" max="31" width="15.375" style="1" customWidth="1"/>
    <col min="32" max="16384" width="11.25" style="1"/>
  </cols>
  <sheetData>
    <row r="2" spans="1:31" ht="15" x14ac:dyDescent="0.2">
      <c r="A2" s="131"/>
      <c r="B2" s="132" t="s">
        <v>39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4" t="s">
        <v>34</v>
      </c>
      <c r="AD2" s="134"/>
      <c r="AE2" s="134"/>
    </row>
    <row r="3" spans="1:31" ht="15" x14ac:dyDescent="0.2">
      <c r="A3" s="131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5" t="s">
        <v>38</v>
      </c>
      <c r="AD3" s="135"/>
      <c r="AE3" s="135"/>
    </row>
    <row r="4" spans="1:31" ht="15" x14ac:dyDescent="0.2">
      <c r="A4" s="131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5" t="s">
        <v>35</v>
      </c>
      <c r="AD4" s="135"/>
      <c r="AE4" s="135"/>
    </row>
    <row r="5" spans="1:31" ht="15" x14ac:dyDescent="0.2">
      <c r="A5" s="131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5" t="s">
        <v>33</v>
      </c>
      <c r="AD5" s="135"/>
      <c r="AE5" s="135"/>
    </row>
    <row r="6" spans="1:31" ht="15" x14ac:dyDescent="0.2">
      <c r="A6" s="142" t="s">
        <v>31</v>
      </c>
      <c r="B6" s="142"/>
      <c r="C6" s="142"/>
      <c r="D6" s="143">
        <v>44385</v>
      </c>
      <c r="E6" s="143"/>
      <c r="F6" s="143"/>
      <c r="G6" s="143"/>
      <c r="H6" s="143"/>
      <c r="I6" s="143"/>
      <c r="J6" s="143"/>
      <c r="K6" s="143"/>
      <c r="L6" s="143"/>
      <c r="M6" s="2"/>
      <c r="N6" s="2"/>
      <c r="O6" s="2"/>
      <c r="P6" s="99"/>
      <c r="Q6" s="2"/>
      <c r="R6" s="2"/>
      <c r="S6" s="2"/>
      <c r="T6" s="2"/>
      <c r="U6" s="2"/>
      <c r="V6" s="99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144" t="s">
        <v>32</v>
      </c>
      <c r="B7" s="144"/>
      <c r="C7" s="144"/>
      <c r="D7" s="145">
        <v>44439</v>
      </c>
      <c r="E7" s="145"/>
      <c r="F7" s="145"/>
      <c r="G7" s="145"/>
      <c r="H7" s="145"/>
      <c r="I7" s="145"/>
      <c r="J7" s="145"/>
      <c r="K7" s="145"/>
      <c r="L7" s="145"/>
      <c r="M7" s="2"/>
      <c r="N7" s="2"/>
      <c r="O7" s="2"/>
      <c r="P7" s="99"/>
      <c r="Q7" s="2"/>
      <c r="R7" s="2"/>
      <c r="S7" s="2"/>
      <c r="T7" s="2"/>
      <c r="U7" s="2"/>
      <c r="V7" s="99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146" t="s">
        <v>10</v>
      </c>
      <c r="C8" s="146"/>
      <c r="D8" s="146"/>
      <c r="E8" s="146"/>
      <c r="F8" s="146"/>
      <c r="G8" s="146" t="s">
        <v>11</v>
      </c>
      <c r="H8" s="146"/>
      <c r="I8" s="146"/>
      <c r="J8" s="146"/>
      <c r="K8" s="146"/>
      <c r="L8" s="146" t="s">
        <v>26</v>
      </c>
      <c r="M8" s="146"/>
      <c r="N8" s="146"/>
      <c r="O8" s="146" t="s">
        <v>24</v>
      </c>
      <c r="P8" s="146"/>
      <c r="Q8" s="146"/>
      <c r="R8" s="146"/>
      <c r="S8" s="146"/>
      <c r="T8" s="146"/>
      <c r="U8" s="146"/>
      <c r="V8" s="146" t="s">
        <v>18</v>
      </c>
      <c r="W8" s="146"/>
      <c r="X8" s="146"/>
      <c r="Y8" s="146"/>
      <c r="Z8" s="146"/>
      <c r="AA8" s="146"/>
      <c r="AB8" s="147" t="s">
        <v>19</v>
      </c>
      <c r="AC8" s="147" t="s">
        <v>27</v>
      </c>
      <c r="AD8" s="147" t="s">
        <v>25</v>
      </c>
      <c r="AE8" s="147"/>
    </row>
    <row r="9" spans="1:31" ht="45" x14ac:dyDescent="0.2">
      <c r="A9" s="18" t="s">
        <v>30</v>
      </c>
      <c r="B9" s="19" t="s">
        <v>1</v>
      </c>
      <c r="C9" s="18" t="s">
        <v>6</v>
      </c>
      <c r="D9" s="18" t="s">
        <v>2</v>
      </c>
      <c r="E9" s="18" t="s">
        <v>7</v>
      </c>
      <c r="F9" s="19" t="s">
        <v>20</v>
      </c>
      <c r="G9" s="19" t="s">
        <v>15</v>
      </c>
      <c r="H9" s="19" t="s">
        <v>3</v>
      </c>
      <c r="I9" s="19" t="s">
        <v>16</v>
      </c>
      <c r="J9" s="19" t="s">
        <v>22</v>
      </c>
      <c r="K9" s="19" t="s">
        <v>23</v>
      </c>
      <c r="L9" s="19" t="s">
        <v>4</v>
      </c>
      <c r="M9" s="19" t="s">
        <v>5</v>
      </c>
      <c r="N9" s="19" t="s">
        <v>0</v>
      </c>
      <c r="O9" s="18" t="s">
        <v>9</v>
      </c>
      <c r="P9" s="100" t="s">
        <v>37</v>
      </c>
      <c r="Q9" s="19" t="s">
        <v>8</v>
      </c>
      <c r="R9" s="19" t="s">
        <v>28</v>
      </c>
      <c r="S9" s="19" t="s">
        <v>36</v>
      </c>
      <c r="T9" s="19" t="s">
        <v>12</v>
      </c>
      <c r="U9" s="19" t="s">
        <v>21</v>
      </c>
      <c r="V9" s="100" t="s">
        <v>37</v>
      </c>
      <c r="W9" s="19" t="s">
        <v>8</v>
      </c>
      <c r="X9" s="19" t="s">
        <v>28</v>
      </c>
      <c r="Y9" s="19" t="s">
        <v>36</v>
      </c>
      <c r="Z9" s="19" t="s">
        <v>12</v>
      </c>
      <c r="AA9" s="19" t="s">
        <v>29</v>
      </c>
      <c r="AB9" s="147"/>
      <c r="AC9" s="147"/>
      <c r="AD9" s="19" t="s">
        <v>13</v>
      </c>
      <c r="AE9" s="19" t="s">
        <v>14</v>
      </c>
    </row>
    <row r="10" spans="1:31" ht="181.15" customHeight="1" x14ac:dyDescent="0.2">
      <c r="A10" s="18">
        <v>180</v>
      </c>
      <c r="B10" s="20" t="s">
        <v>41</v>
      </c>
      <c r="C10" s="21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21" t="s">
        <v>47</v>
      </c>
      <c r="J10" s="26"/>
      <c r="K10" s="26"/>
      <c r="L10" s="27">
        <v>1000</v>
      </c>
      <c r="M10" s="28">
        <f>412+198+17</f>
        <v>627</v>
      </c>
      <c r="N10" s="29">
        <f>IF(M10/L10&gt;100%,100%,M10/L10)</f>
        <v>0.627</v>
      </c>
      <c r="O10" s="26" t="s">
        <v>48</v>
      </c>
      <c r="P10" s="43">
        <v>538000000</v>
      </c>
      <c r="Q10" s="43"/>
      <c r="R10" s="44"/>
      <c r="S10" s="44"/>
      <c r="T10" s="45"/>
      <c r="U10" s="46">
        <f>+P10</f>
        <v>538000000</v>
      </c>
      <c r="V10" s="43">
        <v>513266667</v>
      </c>
      <c r="W10" s="44"/>
      <c r="X10" s="44"/>
      <c r="Y10" s="44"/>
      <c r="Z10" s="45"/>
      <c r="AA10" s="46">
        <f t="shared" ref="AA10:AA23" si="0">SUM(V10:Z10)</f>
        <v>513266667</v>
      </c>
      <c r="AB10" s="31">
        <f>IFERROR(AA10/U10,"-")</f>
        <v>0.95402726208178434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18">
        <v>182</v>
      </c>
      <c r="B11" s="20" t="s">
        <v>41</v>
      </c>
      <c r="C11" s="21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0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166" t="s">
        <v>55</v>
      </c>
      <c r="P11" s="43">
        <f>('Gastos Agosto'!M74-'Plan de Acción IMEBU'!P12)/3</f>
        <v>572500000</v>
      </c>
      <c r="Q11" s="43"/>
      <c r="R11" s="44"/>
      <c r="S11" s="44"/>
      <c r="T11" s="45"/>
      <c r="U11" s="46">
        <f>+P11</f>
        <v>572500000</v>
      </c>
      <c r="V11" s="43">
        <f>('Gastos Agosto'!U74-V12)/3</f>
        <v>287839611.66666669</v>
      </c>
      <c r="W11" s="44"/>
      <c r="X11" s="44"/>
      <c r="Y11" s="44"/>
      <c r="Z11" s="45"/>
      <c r="AA11" s="46">
        <f t="shared" si="0"/>
        <v>287839611.66666669</v>
      </c>
      <c r="AB11" s="31">
        <f t="shared" ref="AB11:AB23" si="1">IFERROR(AA11/U11,"-")</f>
        <v>0.50277661426491993</v>
      </c>
      <c r="AC11" s="36">
        <f>283286606/3</f>
        <v>94428868.666666672</v>
      </c>
      <c r="AD11" s="33" t="s">
        <v>49</v>
      </c>
      <c r="AE11" s="34" t="s">
        <v>50</v>
      </c>
    </row>
    <row r="12" spans="1:31" ht="109.9" customHeight="1" x14ac:dyDescent="0.2">
      <c r="A12" s="18">
        <v>183</v>
      </c>
      <c r="B12" s="20" t="s">
        <v>41</v>
      </c>
      <c r="C12" s="21" t="s">
        <v>42</v>
      </c>
      <c r="D12" s="22" t="s">
        <v>51</v>
      </c>
      <c r="E12" s="23" t="s">
        <v>56</v>
      </c>
      <c r="F12" s="24" t="s">
        <v>57</v>
      </c>
      <c r="G12" s="41"/>
      <c r="H12" s="56" t="s">
        <v>85</v>
      </c>
      <c r="I12" s="50"/>
      <c r="J12" s="48"/>
      <c r="K12" s="48"/>
      <c r="L12" s="37">
        <v>0.25</v>
      </c>
      <c r="M12" s="38">
        <v>0</v>
      </c>
      <c r="N12" s="29">
        <f>IF(M12/L12&gt;100%,100%,M12/L12)</f>
        <v>0</v>
      </c>
      <c r="O12" s="167"/>
      <c r="P12" s="43">
        <v>372033195.47000003</v>
      </c>
      <c r="Q12" s="43"/>
      <c r="R12" s="44"/>
      <c r="S12" s="44"/>
      <c r="T12" s="45"/>
      <c r="U12" s="46">
        <f t="shared" ref="U12:U23" si="2">SUM(P12:T12)</f>
        <v>372033195.47000003</v>
      </c>
      <c r="V12" s="43">
        <v>0</v>
      </c>
      <c r="W12" s="44"/>
      <c r="X12" s="44"/>
      <c r="Y12" s="44"/>
      <c r="Z12" s="45"/>
      <c r="AA12" s="46">
        <f t="shared" si="0"/>
        <v>0</v>
      </c>
      <c r="AB12" s="31">
        <f t="shared" si="1"/>
        <v>0</v>
      </c>
      <c r="AC12" s="30"/>
      <c r="AD12" s="33" t="s">
        <v>49</v>
      </c>
      <c r="AE12" s="34" t="s">
        <v>50</v>
      </c>
    </row>
    <row r="13" spans="1:31" ht="142.9" customHeight="1" x14ac:dyDescent="0.2">
      <c r="A13" s="18">
        <v>184</v>
      </c>
      <c r="B13" s="20" t="s">
        <v>41</v>
      </c>
      <c r="C13" s="21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0" t="s">
        <v>86</v>
      </c>
      <c r="J13" s="48"/>
      <c r="K13" s="48"/>
      <c r="L13" s="154">
        <v>1200</v>
      </c>
      <c r="M13" s="156">
        <f>86+531+874</f>
        <v>1491</v>
      </c>
      <c r="N13" s="158">
        <f>IF(M13/L13&gt;100%,100%,M13/L13)</f>
        <v>1</v>
      </c>
      <c r="O13" s="167"/>
      <c r="P13" s="160">
        <v>572500000</v>
      </c>
      <c r="Q13" s="43"/>
      <c r="R13" s="44"/>
      <c r="S13" s="44"/>
      <c r="T13" s="45"/>
      <c r="U13" s="162">
        <f>SUM(P13:T14)</f>
        <v>572500000</v>
      </c>
      <c r="V13" s="164">
        <v>287839611.66666698</v>
      </c>
      <c r="W13" s="44"/>
      <c r="X13" s="44"/>
      <c r="Y13" s="44"/>
      <c r="Z13" s="45"/>
      <c r="AA13" s="152">
        <f>SUM(V13:Z14)</f>
        <v>287839611.66666698</v>
      </c>
      <c r="AB13" s="136">
        <f t="shared" si="1"/>
        <v>0.50277661426492049</v>
      </c>
      <c r="AC13" s="173">
        <v>94428868.666666701</v>
      </c>
      <c r="AD13" s="140" t="s">
        <v>49</v>
      </c>
      <c r="AE13" s="148" t="s">
        <v>50</v>
      </c>
    </row>
    <row r="14" spans="1:31" ht="99.6" customHeight="1" x14ac:dyDescent="0.2">
      <c r="A14" s="51">
        <v>184</v>
      </c>
      <c r="B14" s="20" t="s">
        <v>41</v>
      </c>
      <c r="C14" s="49" t="s">
        <v>42</v>
      </c>
      <c r="D14" s="22" t="s">
        <v>51</v>
      </c>
      <c r="E14" s="23" t="s">
        <v>58</v>
      </c>
      <c r="F14" s="24" t="s">
        <v>59</v>
      </c>
      <c r="G14" s="41"/>
      <c r="H14" s="56" t="s">
        <v>85</v>
      </c>
      <c r="I14" s="50"/>
      <c r="J14" s="48"/>
      <c r="K14" s="48"/>
      <c r="L14" s="155"/>
      <c r="M14" s="157"/>
      <c r="N14" s="159"/>
      <c r="O14" s="167"/>
      <c r="P14" s="161"/>
      <c r="Q14" s="43"/>
      <c r="R14" s="44"/>
      <c r="S14" s="44"/>
      <c r="T14" s="45"/>
      <c r="U14" s="163"/>
      <c r="V14" s="165"/>
      <c r="W14" s="44"/>
      <c r="X14" s="44"/>
      <c r="Y14" s="44"/>
      <c r="Z14" s="45"/>
      <c r="AA14" s="153"/>
      <c r="AB14" s="137"/>
      <c r="AC14" s="174"/>
      <c r="AD14" s="141"/>
      <c r="AE14" s="149"/>
    </row>
    <row r="15" spans="1:31" ht="111" customHeight="1" x14ac:dyDescent="0.2">
      <c r="A15" s="18">
        <v>185</v>
      </c>
      <c r="B15" s="20" t="s">
        <v>41</v>
      </c>
      <c r="C15" s="21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0" t="s">
        <v>88</v>
      </c>
      <c r="J15" s="48"/>
      <c r="K15" s="48"/>
      <c r="L15" s="154">
        <v>500</v>
      </c>
      <c r="M15" s="156">
        <v>307</v>
      </c>
      <c r="N15" s="158">
        <f t="shared" ref="N15" si="3">IF(M15/L15&gt;100%,100%,M15/L15)</f>
        <v>0.61399999999999999</v>
      </c>
      <c r="O15" s="167"/>
      <c r="P15" s="150">
        <v>572500000</v>
      </c>
      <c r="Q15" s="43"/>
      <c r="R15" s="44"/>
      <c r="S15" s="44"/>
      <c r="T15" s="45"/>
      <c r="U15" s="162">
        <f>SUM(P15:T16)</f>
        <v>572500000</v>
      </c>
      <c r="V15" s="150">
        <v>287839611.66666698</v>
      </c>
      <c r="W15" s="44"/>
      <c r="X15" s="44"/>
      <c r="Y15" s="44"/>
      <c r="Z15" s="45"/>
      <c r="AA15" s="152">
        <f>SUM(V15:Z16)</f>
        <v>287839611.66666698</v>
      </c>
      <c r="AB15" s="136">
        <f t="shared" si="1"/>
        <v>0.50277661426492049</v>
      </c>
      <c r="AC15" s="175">
        <v>94428868.666666701</v>
      </c>
      <c r="AD15" s="140" t="s">
        <v>49</v>
      </c>
      <c r="AE15" s="34" t="s">
        <v>50</v>
      </c>
    </row>
    <row r="16" spans="1:31" ht="111" customHeight="1" x14ac:dyDescent="0.2">
      <c r="A16" s="51">
        <v>185</v>
      </c>
      <c r="B16" s="20" t="s">
        <v>41</v>
      </c>
      <c r="C16" s="49" t="s">
        <v>42</v>
      </c>
      <c r="D16" s="22" t="s">
        <v>51</v>
      </c>
      <c r="E16" s="23" t="s">
        <v>60</v>
      </c>
      <c r="F16" s="24" t="s">
        <v>61</v>
      </c>
      <c r="G16" s="41"/>
      <c r="H16" s="56" t="s">
        <v>85</v>
      </c>
      <c r="I16" s="48"/>
      <c r="J16" s="48"/>
      <c r="K16" s="48"/>
      <c r="L16" s="155"/>
      <c r="M16" s="157"/>
      <c r="N16" s="159"/>
      <c r="O16" s="168"/>
      <c r="P16" s="151"/>
      <c r="Q16" s="43"/>
      <c r="R16" s="44"/>
      <c r="S16" s="44"/>
      <c r="T16" s="45"/>
      <c r="U16" s="163"/>
      <c r="V16" s="151"/>
      <c r="W16" s="44"/>
      <c r="X16" s="44"/>
      <c r="Y16" s="44"/>
      <c r="Z16" s="45"/>
      <c r="AA16" s="153"/>
      <c r="AB16" s="137"/>
      <c r="AC16" s="176"/>
      <c r="AD16" s="141"/>
      <c r="AE16" s="34"/>
    </row>
    <row r="17" spans="1:33" ht="117" customHeight="1" x14ac:dyDescent="0.2">
      <c r="A17" s="18">
        <v>186</v>
      </c>
      <c r="B17" s="20" t="s">
        <v>41</v>
      </c>
      <c r="C17" s="21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28">
        <v>82</v>
      </c>
      <c r="N17" s="29">
        <f t="shared" ref="N17:N23" si="4">IF(M17/L17&gt;100%,100%,M17/L17)</f>
        <v>0.13666666666666666</v>
      </c>
      <c r="O17" s="169" t="s">
        <v>40</v>
      </c>
      <c r="P17" s="43">
        <v>10250000</v>
      </c>
      <c r="Q17" s="43"/>
      <c r="R17" s="103"/>
      <c r="S17" s="103"/>
      <c r="T17" s="104"/>
      <c r="U17" s="105">
        <f t="shared" si="2"/>
        <v>10250000</v>
      </c>
      <c r="V17" s="43">
        <v>9999000</v>
      </c>
      <c r="W17" s="44"/>
      <c r="X17" s="44"/>
      <c r="Y17" s="44"/>
      <c r="Z17" s="45"/>
      <c r="AA17" s="46">
        <f t="shared" si="0"/>
        <v>9999000</v>
      </c>
      <c r="AB17" s="31">
        <f t="shared" si="1"/>
        <v>0.9755121951219512</v>
      </c>
      <c r="AC17" s="30"/>
      <c r="AD17" s="33" t="s">
        <v>49</v>
      </c>
      <c r="AE17" s="34" t="s">
        <v>50</v>
      </c>
    </row>
    <row r="18" spans="1:33" ht="109.9" customHeight="1" x14ac:dyDescent="0.2">
      <c r="A18" s="18">
        <v>187</v>
      </c>
      <c r="B18" s="20" t="s">
        <v>41</v>
      </c>
      <c r="C18" s="21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154">
        <v>1600</v>
      </c>
      <c r="M18" s="156">
        <v>953</v>
      </c>
      <c r="N18" s="158">
        <f t="shared" si="4"/>
        <v>0.59562499999999996</v>
      </c>
      <c r="O18" s="169"/>
      <c r="P18" s="150">
        <v>565414753</v>
      </c>
      <c r="Q18" s="43"/>
      <c r="R18" s="103"/>
      <c r="S18" s="103"/>
      <c r="T18" s="104"/>
      <c r="U18" s="170">
        <f>SUM(P18:T19)</f>
        <v>565414753</v>
      </c>
      <c r="V18" s="150">
        <v>0</v>
      </c>
      <c r="W18" s="44"/>
      <c r="X18" s="44"/>
      <c r="Y18" s="44"/>
      <c r="Z18" s="45"/>
      <c r="AA18" s="152">
        <f>SUM(V18:Z19)</f>
        <v>0</v>
      </c>
      <c r="AB18" s="136">
        <f>IFERROR(AA18/U18,"-")</f>
        <v>0</v>
      </c>
      <c r="AC18" s="138"/>
      <c r="AD18" s="140" t="s">
        <v>49</v>
      </c>
      <c r="AE18" s="148" t="s">
        <v>50</v>
      </c>
    </row>
    <row r="19" spans="1:33" ht="94.15" customHeight="1" x14ac:dyDescent="0.2">
      <c r="A19" s="52">
        <v>187</v>
      </c>
      <c r="B19" s="20" t="s">
        <v>41</v>
      </c>
      <c r="C19" s="54" t="s">
        <v>42</v>
      </c>
      <c r="D19" s="22" t="s">
        <v>62</v>
      </c>
      <c r="E19" s="23" t="s">
        <v>66</v>
      </c>
      <c r="F19" s="24" t="s">
        <v>67</v>
      </c>
      <c r="G19" s="41"/>
      <c r="H19" s="57" t="s">
        <v>85</v>
      </c>
      <c r="I19" s="55"/>
      <c r="J19" s="48"/>
      <c r="K19" s="48"/>
      <c r="L19" s="155"/>
      <c r="M19" s="157"/>
      <c r="N19" s="159"/>
      <c r="O19" s="53"/>
      <c r="P19" s="151"/>
      <c r="Q19" s="43"/>
      <c r="R19" s="103"/>
      <c r="S19" s="103"/>
      <c r="T19" s="104"/>
      <c r="U19" s="171"/>
      <c r="V19" s="151"/>
      <c r="W19" s="44"/>
      <c r="X19" s="44"/>
      <c r="Y19" s="44"/>
      <c r="Z19" s="45"/>
      <c r="AA19" s="153"/>
      <c r="AB19" s="137"/>
      <c r="AC19" s="139"/>
      <c r="AD19" s="141"/>
      <c r="AE19" s="149"/>
    </row>
    <row r="20" spans="1:33" ht="115.9" customHeight="1" x14ac:dyDescent="0.2">
      <c r="A20" s="18">
        <v>188</v>
      </c>
      <c r="B20" s="20" t="s">
        <v>41</v>
      </c>
      <c r="C20" s="21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172" t="s">
        <v>73</v>
      </c>
      <c r="J20" s="48"/>
      <c r="K20" s="48"/>
      <c r="L20" s="27">
        <v>1200</v>
      </c>
      <c r="M20" s="28">
        <v>3162</v>
      </c>
      <c r="N20" s="29">
        <f t="shared" si="4"/>
        <v>1</v>
      </c>
      <c r="O20" s="169" t="s">
        <v>40</v>
      </c>
      <c r="P20" s="43">
        <f>208900000/3</f>
        <v>69633333.333333328</v>
      </c>
      <c r="Q20" s="43"/>
      <c r="R20" s="103"/>
      <c r="S20" s="43">
        <v>83333.333333333328</v>
      </c>
      <c r="T20" s="104"/>
      <c r="U20" s="105">
        <f t="shared" si="2"/>
        <v>69716666.666666657</v>
      </c>
      <c r="V20" s="43">
        <f>159633333/3</f>
        <v>53211111</v>
      </c>
      <c r="W20" s="44"/>
      <c r="X20" s="44"/>
      <c r="Y20" s="44"/>
      <c r="Z20" s="45"/>
      <c r="AA20" s="46">
        <f t="shared" si="0"/>
        <v>53211111</v>
      </c>
      <c r="AB20" s="31">
        <f t="shared" si="1"/>
        <v>0.7632480659813532</v>
      </c>
      <c r="AC20" s="30"/>
      <c r="AD20" s="33" t="s">
        <v>49</v>
      </c>
      <c r="AE20" s="34" t="s">
        <v>50</v>
      </c>
      <c r="AG20" s="1">
        <v>53211111</v>
      </c>
    </row>
    <row r="21" spans="1:33" ht="115.9" customHeight="1" x14ac:dyDescent="0.2">
      <c r="A21" s="18">
        <v>189</v>
      </c>
      <c r="B21" s="20" t="s">
        <v>41</v>
      </c>
      <c r="C21" s="21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172"/>
      <c r="J21" s="48"/>
      <c r="K21" s="48"/>
      <c r="L21" s="27">
        <v>700</v>
      </c>
      <c r="M21" s="28">
        <v>1814</v>
      </c>
      <c r="N21" s="29">
        <f t="shared" si="4"/>
        <v>1</v>
      </c>
      <c r="O21" s="169"/>
      <c r="P21" s="43">
        <v>69633333.333333328</v>
      </c>
      <c r="Q21" s="43"/>
      <c r="R21" s="103"/>
      <c r="S21" s="43">
        <v>83333.333333333328</v>
      </c>
      <c r="T21" s="104"/>
      <c r="U21" s="105">
        <f t="shared" si="2"/>
        <v>69716666.666666657</v>
      </c>
      <c r="V21" s="43">
        <v>53211111</v>
      </c>
      <c r="W21" s="44"/>
      <c r="X21" s="44"/>
      <c r="Y21" s="44"/>
      <c r="Z21" s="45"/>
      <c r="AA21" s="46">
        <f t="shared" si="0"/>
        <v>53211111</v>
      </c>
      <c r="AB21" s="31">
        <f t="shared" si="1"/>
        <v>0.7632480659813532</v>
      </c>
      <c r="AC21" s="30"/>
      <c r="AD21" s="33" t="s">
        <v>49</v>
      </c>
      <c r="AE21" s="34" t="s">
        <v>50</v>
      </c>
    </row>
    <row r="22" spans="1:33" ht="109.9" customHeight="1" x14ac:dyDescent="0.2">
      <c r="A22" s="18">
        <v>190</v>
      </c>
      <c r="B22" s="20" t="s">
        <v>41</v>
      </c>
      <c r="C22" s="21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172"/>
      <c r="J22" s="48"/>
      <c r="K22" s="48"/>
      <c r="L22" s="27">
        <v>370</v>
      </c>
      <c r="M22" s="28">
        <v>490</v>
      </c>
      <c r="N22" s="29">
        <f t="shared" si="4"/>
        <v>1</v>
      </c>
      <c r="O22" s="169"/>
      <c r="P22" s="43">
        <v>69633333.333333328</v>
      </c>
      <c r="Q22" s="43"/>
      <c r="R22" s="103"/>
      <c r="S22" s="43">
        <v>83333.333333333328</v>
      </c>
      <c r="T22" s="104"/>
      <c r="U22" s="105">
        <f t="shared" si="2"/>
        <v>69716666.666666657</v>
      </c>
      <c r="V22" s="43">
        <v>53211111</v>
      </c>
      <c r="W22" s="44"/>
      <c r="X22" s="44"/>
      <c r="Y22" s="44"/>
      <c r="Z22" s="45"/>
      <c r="AA22" s="46">
        <f t="shared" si="0"/>
        <v>53211111</v>
      </c>
      <c r="AB22" s="31">
        <f t="shared" si="1"/>
        <v>0.7632480659813532</v>
      </c>
      <c r="AC22" s="30"/>
      <c r="AD22" s="33" t="s">
        <v>49</v>
      </c>
      <c r="AE22" s="34" t="s">
        <v>50</v>
      </c>
    </row>
    <row r="23" spans="1:33" ht="106.9" customHeight="1" x14ac:dyDescent="0.2">
      <c r="A23" s="18">
        <v>302</v>
      </c>
      <c r="B23" s="20" t="s">
        <v>78</v>
      </c>
      <c r="C23" s="21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26"/>
      <c r="J23" s="26"/>
      <c r="K23" s="26"/>
      <c r="L23" s="37">
        <v>1</v>
      </c>
      <c r="M23" s="38">
        <v>1</v>
      </c>
      <c r="N23" s="29">
        <f t="shared" si="4"/>
        <v>1</v>
      </c>
      <c r="O23" s="26" t="s">
        <v>83</v>
      </c>
      <c r="P23" s="43">
        <v>2544050000</v>
      </c>
      <c r="Q23" s="43"/>
      <c r="R23" s="103"/>
      <c r="S23" s="43">
        <v>9050000</v>
      </c>
      <c r="T23" s="104"/>
      <c r="U23" s="46">
        <f t="shared" si="2"/>
        <v>2553100000</v>
      </c>
      <c r="V23" s="43">
        <v>1738990919</v>
      </c>
      <c r="W23" s="44"/>
      <c r="X23" s="44"/>
      <c r="Y23" s="44"/>
      <c r="Z23" s="45"/>
      <c r="AA23" s="46">
        <f t="shared" si="0"/>
        <v>1738990919</v>
      </c>
      <c r="AB23" s="31">
        <f t="shared" si="1"/>
        <v>0.68112918373741727</v>
      </c>
      <c r="AC23" s="30"/>
      <c r="AD23" s="33" t="s">
        <v>49</v>
      </c>
      <c r="AE23" s="34" t="s">
        <v>50</v>
      </c>
    </row>
    <row r="24" spans="1:33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0.724844696969697</v>
      </c>
      <c r="O24" s="8"/>
      <c r="P24" s="101">
        <f>SUM(P10:P23)</f>
        <v>5956147948.4700012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5965447948.4699993</v>
      </c>
      <c r="V24" s="101">
        <f>SUM(V10:V23)</f>
        <v>3285408754.000001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3285408754.000001</v>
      </c>
      <c r="AB24" s="10">
        <f>IFERROR(AA24/U24,"-")</f>
        <v>0.55073965649849199</v>
      </c>
      <c r="AC24" s="9">
        <f>SUM(AC10:AC23)</f>
        <v>695786606.00000012</v>
      </c>
      <c r="AD24" s="8"/>
      <c r="AE24" s="8"/>
    </row>
    <row r="33" spans="18:18" x14ac:dyDescent="0.2">
      <c r="R33" s="47"/>
    </row>
  </sheetData>
  <autoFilter ref="A9:AA24"/>
  <mergeCells count="54">
    <mergeCell ref="P18:P19"/>
    <mergeCell ref="V18:V19"/>
    <mergeCell ref="P15:P16"/>
    <mergeCell ref="V15:V16"/>
    <mergeCell ref="P13:P14"/>
    <mergeCell ref="V13:V14"/>
    <mergeCell ref="U18:U19"/>
    <mergeCell ref="AA18:AA19"/>
    <mergeCell ref="AB18:AB19"/>
    <mergeCell ref="AD18:AD19"/>
    <mergeCell ref="AE18:AE19"/>
    <mergeCell ref="AC18:AC19"/>
    <mergeCell ref="A2:A5"/>
    <mergeCell ref="A6:C6"/>
    <mergeCell ref="A7:C7"/>
    <mergeCell ref="D6:L6"/>
    <mergeCell ref="D7:L7"/>
    <mergeCell ref="V8:AA8"/>
    <mergeCell ref="AB8:AB9"/>
    <mergeCell ref="AC2:AE2"/>
    <mergeCell ref="AC3:AE3"/>
    <mergeCell ref="AC4:AE4"/>
    <mergeCell ref="AC5:AE5"/>
    <mergeCell ref="AC8:AC9"/>
    <mergeCell ref="AD8:AE8"/>
    <mergeCell ref="B2:AB5"/>
    <mergeCell ref="B8:F8"/>
    <mergeCell ref="G8:K8"/>
    <mergeCell ref="L8:N8"/>
    <mergeCell ref="O8:U8"/>
    <mergeCell ref="O17:O18"/>
    <mergeCell ref="I20:I22"/>
    <mergeCell ref="O20:O22"/>
    <mergeCell ref="N13:N14"/>
    <mergeCell ref="M13:M14"/>
    <mergeCell ref="L13:L14"/>
    <mergeCell ref="N15:N16"/>
    <mergeCell ref="M15:M16"/>
    <mergeCell ref="L15:L16"/>
    <mergeCell ref="N18:N19"/>
    <mergeCell ref="M18:M19"/>
    <mergeCell ref="L18:L19"/>
    <mergeCell ref="O11:O16"/>
    <mergeCell ref="AD13:AD14"/>
    <mergeCell ref="AE13:AE14"/>
    <mergeCell ref="AC13:AC14"/>
    <mergeCell ref="U13:U14"/>
    <mergeCell ref="U15:U16"/>
    <mergeCell ref="AA13:AA14"/>
    <mergeCell ref="AA15:AA16"/>
    <mergeCell ref="AB13:AB14"/>
    <mergeCell ref="AB15:AB16"/>
    <mergeCell ref="AC15:AC16"/>
    <mergeCell ref="AD15:AD16"/>
  </mergeCells>
  <conditionalFormatting sqref="N10:N13 N15 N17:N18 N20:N23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opLeftCell="A4" workbookViewId="0">
      <selection activeCell="M9" sqref="M9"/>
    </sheetView>
  </sheetViews>
  <sheetFormatPr baseColWidth="10" defaultRowHeight="15" x14ac:dyDescent="0.25"/>
  <cols>
    <col min="1" max="1" width="13.25" style="62" bestFit="1" customWidth="1"/>
    <col min="2" max="2" width="15.75" style="62" bestFit="1" customWidth="1"/>
    <col min="3" max="3" width="12.875" style="62" bestFit="1" customWidth="1"/>
    <col min="4" max="4" width="40" style="62" bestFit="1" customWidth="1"/>
    <col min="5" max="5" width="5.75" style="62" hidden="1" customWidth="1"/>
    <col min="6" max="6" width="14.5" style="62" hidden="1" customWidth="1"/>
    <col min="7" max="7" width="13.875" style="62" hidden="1" customWidth="1"/>
    <col min="8" max="8" width="11.375" style="62" hidden="1" customWidth="1"/>
    <col min="9" max="9" width="13.125" style="62" hidden="1" customWidth="1"/>
    <col min="10" max="10" width="9.75" style="62" hidden="1" customWidth="1"/>
    <col min="11" max="12" width="12.375" style="62" hidden="1" customWidth="1"/>
    <col min="13" max="13" width="17" style="62" bestFit="1" customWidth="1"/>
    <col min="14" max="14" width="13.875" style="62" hidden="1" customWidth="1"/>
    <col min="15" max="15" width="12.375" style="62" hidden="1" customWidth="1"/>
    <col min="16" max="16" width="20.625" style="62" hidden="1" customWidth="1"/>
    <col min="17" max="17" width="15.625" style="62" hidden="1" customWidth="1"/>
    <col min="18" max="18" width="13.875" style="62" hidden="1" customWidth="1"/>
    <col min="19" max="19" width="20.25" style="62" hidden="1" customWidth="1"/>
    <col min="20" max="20" width="23.125" style="62" hidden="1" customWidth="1"/>
    <col min="21" max="21" width="14.625" style="62" bestFit="1" customWidth="1"/>
    <col min="22" max="22" width="17.875" style="62" hidden="1" customWidth="1"/>
    <col min="23" max="23" width="13.875" style="62" hidden="1" customWidth="1"/>
    <col min="24" max="24" width="14.75" style="62" hidden="1" customWidth="1"/>
    <col min="25" max="25" width="15" style="62" hidden="1" customWidth="1"/>
    <col min="26" max="27" width="13.875" style="62" hidden="1" customWidth="1"/>
    <col min="28" max="16384" width="11" style="62"/>
  </cols>
  <sheetData>
    <row r="1" spans="1:28" x14ac:dyDescent="0.25">
      <c r="A1" s="178" t="s">
        <v>291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</row>
    <row r="2" spans="1:28" x14ac:dyDescent="0.25">
      <c r="A2" s="177" t="s">
        <v>290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76"/>
    </row>
    <row r="3" spans="1:28" x14ac:dyDescent="0.25">
      <c r="A3" s="177" t="s">
        <v>289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76"/>
    </row>
    <row r="4" spans="1:28" x14ac:dyDescent="0.25">
      <c r="A4" s="177" t="s">
        <v>288</v>
      </c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</row>
    <row r="5" spans="1:28" x14ac:dyDescent="0.25">
      <c r="A5" s="177" t="s">
        <v>287</v>
      </c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76"/>
    </row>
    <row r="6" spans="1:28" x14ac:dyDescent="0.25">
      <c r="A6" s="177" t="s">
        <v>286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76"/>
    </row>
    <row r="7" spans="1:28" ht="21" customHeight="1" x14ac:dyDescent="0.25">
      <c r="A7" s="75" t="s">
        <v>285</v>
      </c>
      <c r="B7" s="75" t="s">
        <v>284</v>
      </c>
      <c r="C7" s="75" t="s">
        <v>283</v>
      </c>
      <c r="D7" s="75" t="s">
        <v>282</v>
      </c>
      <c r="E7" s="75" t="s">
        <v>281</v>
      </c>
      <c r="F7" s="75" t="s">
        <v>280</v>
      </c>
      <c r="G7" s="75" t="s">
        <v>279</v>
      </c>
      <c r="H7" s="75" t="s">
        <v>278</v>
      </c>
      <c r="I7" s="75" t="s">
        <v>277</v>
      </c>
      <c r="J7" s="75" t="s">
        <v>276</v>
      </c>
      <c r="K7" s="75" t="s">
        <v>275</v>
      </c>
      <c r="L7" s="75" t="s">
        <v>274</v>
      </c>
      <c r="M7" s="75" t="s">
        <v>273</v>
      </c>
      <c r="N7" s="75" t="s">
        <v>272</v>
      </c>
      <c r="O7" s="75" t="s">
        <v>271</v>
      </c>
      <c r="P7" s="75" t="s">
        <v>270</v>
      </c>
      <c r="Q7" s="75" t="s">
        <v>269</v>
      </c>
      <c r="R7" s="75" t="s">
        <v>268</v>
      </c>
      <c r="S7" s="75" t="s">
        <v>267</v>
      </c>
      <c r="T7" s="75" t="s">
        <v>266</v>
      </c>
      <c r="U7" s="75" t="s">
        <v>265</v>
      </c>
      <c r="V7" s="75" t="s">
        <v>264</v>
      </c>
      <c r="W7" s="75" t="s">
        <v>263</v>
      </c>
      <c r="X7" s="75" t="s">
        <v>262</v>
      </c>
      <c r="Y7" s="75" t="s">
        <v>261</v>
      </c>
      <c r="Z7" s="75" t="s">
        <v>260</v>
      </c>
      <c r="AA7" s="75" t="s">
        <v>259</v>
      </c>
    </row>
    <row r="8" spans="1:28" ht="16.5" customHeight="1" x14ac:dyDescent="0.25">
      <c r="A8" s="70" t="s">
        <v>119</v>
      </c>
      <c r="B8" s="70" t="s">
        <v>258</v>
      </c>
      <c r="C8" s="70" t="s">
        <v>96</v>
      </c>
      <c r="D8" s="70" t="s">
        <v>257</v>
      </c>
      <c r="E8" s="70" t="s">
        <v>119</v>
      </c>
      <c r="F8" s="68">
        <v>4009300000</v>
      </c>
      <c r="G8" s="68">
        <v>1946847948.47</v>
      </c>
      <c r="H8" s="69">
        <v>0</v>
      </c>
      <c r="I8" s="69">
        <v>0</v>
      </c>
      <c r="J8" s="69">
        <v>0</v>
      </c>
      <c r="K8" s="68">
        <v>169097612</v>
      </c>
      <c r="L8" s="68">
        <v>169097612</v>
      </c>
      <c r="M8" s="68">
        <v>5956147948.4700003</v>
      </c>
      <c r="N8" s="68">
        <v>2589145299</v>
      </c>
      <c r="O8" s="68">
        <v>187509191.03</v>
      </c>
      <c r="P8" s="68">
        <v>2776654490.0300002</v>
      </c>
      <c r="Q8" s="69">
        <v>0</v>
      </c>
      <c r="R8" s="68">
        <v>3179493458.4400001</v>
      </c>
      <c r="S8" s="68">
        <v>2565748533</v>
      </c>
      <c r="T8" s="68">
        <v>179877629</v>
      </c>
      <c r="U8" s="68">
        <v>2745626162</v>
      </c>
      <c r="V8" s="68">
        <v>3210521786.4699998</v>
      </c>
      <c r="W8" s="68">
        <v>1057501120</v>
      </c>
      <c r="X8" s="68">
        <v>789580180</v>
      </c>
      <c r="Y8" s="68">
        <v>240496696</v>
      </c>
      <c r="Z8" s="68">
        <v>1030076876</v>
      </c>
      <c r="AA8" s="68">
        <v>1715549286</v>
      </c>
    </row>
    <row r="9" spans="1:28" ht="16.5" customHeight="1" x14ac:dyDescent="0.25">
      <c r="A9" s="96" t="s">
        <v>119</v>
      </c>
      <c r="B9" s="96" t="s">
        <v>256</v>
      </c>
      <c r="C9" s="96" t="s">
        <v>96</v>
      </c>
      <c r="D9" s="96" t="s">
        <v>255</v>
      </c>
      <c r="E9" s="96" t="s">
        <v>119</v>
      </c>
      <c r="F9" s="97">
        <v>2568050000</v>
      </c>
      <c r="G9" s="98">
        <v>0</v>
      </c>
      <c r="H9" s="98">
        <v>0</v>
      </c>
      <c r="I9" s="98">
        <v>0</v>
      </c>
      <c r="J9" s="98">
        <v>0</v>
      </c>
      <c r="K9" s="97">
        <v>74662729</v>
      </c>
      <c r="L9" s="97">
        <v>98662729</v>
      </c>
      <c r="M9" s="97">
        <v>2544050000</v>
      </c>
      <c r="N9" s="97">
        <v>1309097772</v>
      </c>
      <c r="O9" s="97">
        <v>151726333.03</v>
      </c>
      <c r="P9" s="97">
        <v>1460824105.03</v>
      </c>
      <c r="Q9" s="98">
        <v>0</v>
      </c>
      <c r="R9" s="97">
        <v>1083225894.97</v>
      </c>
      <c r="S9" s="97">
        <v>1285701006</v>
      </c>
      <c r="T9" s="97">
        <v>144094771</v>
      </c>
      <c r="U9" s="97">
        <v>1429795777</v>
      </c>
      <c r="V9" s="68">
        <v>1114254223</v>
      </c>
      <c r="W9" s="68">
        <v>848615661</v>
      </c>
      <c r="X9" s="68">
        <v>639977446</v>
      </c>
      <c r="Y9" s="68">
        <v>181213971</v>
      </c>
      <c r="Z9" s="68">
        <v>821191417</v>
      </c>
      <c r="AA9" s="68">
        <v>608604360</v>
      </c>
    </row>
    <row r="10" spans="1:28" ht="16.5" customHeight="1" x14ac:dyDescent="0.25">
      <c r="A10" s="70" t="s">
        <v>119</v>
      </c>
      <c r="B10" s="70" t="s">
        <v>254</v>
      </c>
      <c r="C10" s="70" t="s">
        <v>96</v>
      </c>
      <c r="D10" s="70" t="s">
        <v>253</v>
      </c>
      <c r="E10" s="70" t="s">
        <v>119</v>
      </c>
      <c r="F10" s="68">
        <v>1365526019</v>
      </c>
      <c r="G10" s="69">
        <v>0</v>
      </c>
      <c r="H10" s="69">
        <v>0</v>
      </c>
      <c r="I10" s="69">
        <v>0</v>
      </c>
      <c r="J10" s="69">
        <v>0</v>
      </c>
      <c r="K10" s="68">
        <v>5950000</v>
      </c>
      <c r="L10" s="69">
        <v>0</v>
      </c>
      <c r="M10" s="68">
        <v>1371476019</v>
      </c>
      <c r="N10" s="68">
        <v>431163165</v>
      </c>
      <c r="O10" s="68">
        <v>114305034</v>
      </c>
      <c r="P10" s="68">
        <v>545468199</v>
      </c>
      <c r="Q10" s="69">
        <v>0</v>
      </c>
      <c r="R10" s="68">
        <v>826007820</v>
      </c>
      <c r="S10" s="68">
        <v>431163165</v>
      </c>
      <c r="T10" s="68">
        <v>114305034</v>
      </c>
      <c r="U10" s="68">
        <v>545468199</v>
      </c>
      <c r="V10" s="68">
        <v>826007820</v>
      </c>
      <c r="W10" s="68">
        <v>545468199</v>
      </c>
      <c r="X10" s="68">
        <v>411705529</v>
      </c>
      <c r="Y10" s="68">
        <v>112338426</v>
      </c>
      <c r="Z10" s="68">
        <v>524043955</v>
      </c>
      <c r="AA10" s="68">
        <v>21424244</v>
      </c>
    </row>
    <row r="11" spans="1:28" ht="16.5" hidden="1" customHeight="1" x14ac:dyDescent="0.25">
      <c r="A11" s="70" t="s">
        <v>119</v>
      </c>
      <c r="B11" s="70" t="s">
        <v>252</v>
      </c>
      <c r="C11" s="70" t="s">
        <v>96</v>
      </c>
      <c r="D11" s="70" t="s">
        <v>251</v>
      </c>
      <c r="E11" s="70" t="s">
        <v>119</v>
      </c>
      <c r="F11" s="68">
        <v>1365526019</v>
      </c>
      <c r="G11" s="69">
        <v>0</v>
      </c>
      <c r="H11" s="69">
        <v>0</v>
      </c>
      <c r="I11" s="69">
        <v>0</v>
      </c>
      <c r="J11" s="69">
        <v>0</v>
      </c>
      <c r="K11" s="68">
        <v>5950000</v>
      </c>
      <c r="L11" s="69">
        <v>0</v>
      </c>
      <c r="M11" s="68">
        <v>1371476019</v>
      </c>
      <c r="N11" s="68">
        <v>431163165</v>
      </c>
      <c r="O11" s="68">
        <v>114305034</v>
      </c>
      <c r="P11" s="68">
        <v>545468199</v>
      </c>
      <c r="Q11" s="69">
        <v>0</v>
      </c>
      <c r="R11" s="68">
        <v>826007820</v>
      </c>
      <c r="S11" s="68">
        <v>431163165</v>
      </c>
      <c r="T11" s="68">
        <v>114305034</v>
      </c>
      <c r="U11" s="68">
        <v>545468199</v>
      </c>
      <c r="V11" s="68">
        <v>826007820</v>
      </c>
      <c r="W11" s="68">
        <v>545468199</v>
      </c>
      <c r="X11" s="68">
        <v>411705529</v>
      </c>
      <c r="Y11" s="68">
        <v>112338426</v>
      </c>
      <c r="Z11" s="68">
        <v>524043955</v>
      </c>
      <c r="AA11" s="68">
        <v>21424244</v>
      </c>
    </row>
    <row r="12" spans="1:28" ht="16.5" hidden="1" customHeight="1" x14ac:dyDescent="0.25">
      <c r="A12" s="70" t="s">
        <v>119</v>
      </c>
      <c r="B12" s="70" t="s">
        <v>250</v>
      </c>
      <c r="C12" s="70" t="s">
        <v>96</v>
      </c>
      <c r="D12" s="70" t="s">
        <v>249</v>
      </c>
      <c r="E12" s="70" t="s">
        <v>119</v>
      </c>
      <c r="F12" s="68">
        <v>970216272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8">
        <v>970216272</v>
      </c>
      <c r="N12" s="68">
        <v>323302964</v>
      </c>
      <c r="O12" s="68">
        <v>86807625</v>
      </c>
      <c r="P12" s="68">
        <v>410110589</v>
      </c>
      <c r="Q12" s="69">
        <v>0</v>
      </c>
      <c r="R12" s="68">
        <v>560105683</v>
      </c>
      <c r="S12" s="68">
        <v>323302964</v>
      </c>
      <c r="T12" s="68">
        <v>86807625</v>
      </c>
      <c r="U12" s="68">
        <v>410110589</v>
      </c>
      <c r="V12" s="68">
        <v>560105683</v>
      </c>
      <c r="W12" s="68">
        <v>410110589</v>
      </c>
      <c r="X12" s="68">
        <v>323302964</v>
      </c>
      <c r="Y12" s="68">
        <v>86807625</v>
      </c>
      <c r="Z12" s="68">
        <v>410110589</v>
      </c>
      <c r="AA12" s="69">
        <v>0</v>
      </c>
    </row>
    <row r="13" spans="1:28" ht="16.5" hidden="1" customHeight="1" x14ac:dyDescent="0.25">
      <c r="A13" s="70" t="s">
        <v>119</v>
      </c>
      <c r="B13" s="70" t="s">
        <v>248</v>
      </c>
      <c r="C13" s="70" t="s">
        <v>96</v>
      </c>
      <c r="D13" s="70" t="s">
        <v>247</v>
      </c>
      <c r="E13" s="70" t="s">
        <v>119</v>
      </c>
      <c r="F13" s="68">
        <v>960610171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8">
        <v>960610171</v>
      </c>
      <c r="N13" s="68">
        <v>323090818</v>
      </c>
      <c r="O13" s="68">
        <v>86807625</v>
      </c>
      <c r="P13" s="68">
        <v>409898443</v>
      </c>
      <c r="Q13" s="69">
        <v>0</v>
      </c>
      <c r="R13" s="68">
        <v>550711728</v>
      </c>
      <c r="S13" s="68">
        <v>323090818</v>
      </c>
      <c r="T13" s="68">
        <v>86807625</v>
      </c>
      <c r="U13" s="68">
        <v>409898443</v>
      </c>
      <c r="V13" s="68">
        <v>550711728</v>
      </c>
      <c r="W13" s="68">
        <v>409898443</v>
      </c>
      <c r="X13" s="68">
        <v>323090818</v>
      </c>
      <c r="Y13" s="68">
        <v>86807625</v>
      </c>
      <c r="Z13" s="68">
        <v>409898443</v>
      </c>
      <c r="AA13" s="69">
        <v>0</v>
      </c>
    </row>
    <row r="14" spans="1:28" ht="16.5" hidden="1" customHeight="1" x14ac:dyDescent="0.25">
      <c r="A14" s="70" t="s">
        <v>246</v>
      </c>
      <c r="B14" s="70" t="s">
        <v>245</v>
      </c>
      <c r="C14" s="70" t="s">
        <v>96</v>
      </c>
      <c r="D14" s="70" t="s">
        <v>244</v>
      </c>
      <c r="E14" s="70" t="s">
        <v>94</v>
      </c>
      <c r="F14" s="68">
        <v>763499028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8">
        <v>763499028</v>
      </c>
      <c r="N14" s="68">
        <v>293587184</v>
      </c>
      <c r="O14" s="68">
        <v>53673499</v>
      </c>
      <c r="P14" s="68">
        <v>347260683</v>
      </c>
      <c r="Q14" s="69">
        <v>0</v>
      </c>
      <c r="R14" s="68">
        <v>416238345</v>
      </c>
      <c r="S14" s="68">
        <v>293587184</v>
      </c>
      <c r="T14" s="68">
        <v>53673499</v>
      </c>
      <c r="U14" s="68">
        <v>347260683</v>
      </c>
      <c r="V14" s="68">
        <v>416238345</v>
      </c>
      <c r="W14" s="68">
        <v>347260683</v>
      </c>
      <c r="X14" s="68">
        <v>293587184</v>
      </c>
      <c r="Y14" s="68">
        <v>53673499</v>
      </c>
      <c r="Z14" s="68">
        <v>347260683</v>
      </c>
      <c r="AA14" s="69">
        <v>0</v>
      </c>
    </row>
    <row r="15" spans="1:28" ht="16.5" hidden="1" customHeight="1" x14ac:dyDescent="0.25">
      <c r="A15" s="70" t="s">
        <v>243</v>
      </c>
      <c r="B15" s="70" t="s">
        <v>242</v>
      </c>
      <c r="C15" s="70" t="s">
        <v>96</v>
      </c>
      <c r="D15" s="70" t="s">
        <v>241</v>
      </c>
      <c r="E15" s="70" t="s">
        <v>94</v>
      </c>
      <c r="F15" s="68">
        <v>65480645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8">
        <v>65480645</v>
      </c>
      <c r="N15" s="68">
        <v>1600451</v>
      </c>
      <c r="O15" s="68">
        <v>29289749</v>
      </c>
      <c r="P15" s="68">
        <v>30890200</v>
      </c>
      <c r="Q15" s="69">
        <v>0</v>
      </c>
      <c r="R15" s="68">
        <v>34590445</v>
      </c>
      <c r="S15" s="68">
        <v>1600451</v>
      </c>
      <c r="T15" s="68">
        <v>29289749</v>
      </c>
      <c r="U15" s="68">
        <v>30890200</v>
      </c>
      <c r="V15" s="68">
        <v>34590445</v>
      </c>
      <c r="W15" s="68">
        <v>30890200</v>
      </c>
      <c r="X15" s="68">
        <v>1600451</v>
      </c>
      <c r="Y15" s="68">
        <v>29289749</v>
      </c>
      <c r="Z15" s="68">
        <v>30890200</v>
      </c>
      <c r="AA15" s="69">
        <v>0</v>
      </c>
    </row>
    <row r="16" spans="1:28" ht="16.5" hidden="1" customHeight="1" x14ac:dyDescent="0.25">
      <c r="A16" s="70" t="s">
        <v>240</v>
      </c>
      <c r="B16" s="70" t="s">
        <v>239</v>
      </c>
      <c r="C16" s="70" t="s">
        <v>96</v>
      </c>
      <c r="D16" s="70" t="s">
        <v>238</v>
      </c>
      <c r="E16" s="70" t="s">
        <v>94</v>
      </c>
      <c r="F16" s="68">
        <v>22268721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8">
        <v>22268721</v>
      </c>
      <c r="N16" s="68">
        <v>18883864</v>
      </c>
      <c r="O16" s="69">
        <v>0</v>
      </c>
      <c r="P16" s="68">
        <v>18883864</v>
      </c>
      <c r="Q16" s="69">
        <v>0</v>
      </c>
      <c r="R16" s="68">
        <v>3384857</v>
      </c>
      <c r="S16" s="68">
        <v>18883864</v>
      </c>
      <c r="T16" s="69">
        <v>0</v>
      </c>
      <c r="U16" s="68">
        <v>18883864</v>
      </c>
      <c r="V16" s="68">
        <v>3384857</v>
      </c>
      <c r="W16" s="68">
        <v>18883864</v>
      </c>
      <c r="X16" s="68">
        <v>18883864</v>
      </c>
      <c r="Y16" s="69">
        <v>0</v>
      </c>
      <c r="Z16" s="68">
        <v>18883864</v>
      </c>
      <c r="AA16" s="69">
        <v>0</v>
      </c>
    </row>
    <row r="17" spans="1:27" ht="16.5" hidden="1" customHeight="1" x14ac:dyDescent="0.25">
      <c r="A17" s="70" t="s">
        <v>119</v>
      </c>
      <c r="B17" s="70" t="s">
        <v>237</v>
      </c>
      <c r="C17" s="70" t="s">
        <v>96</v>
      </c>
      <c r="D17" s="70" t="s">
        <v>201</v>
      </c>
      <c r="E17" s="70" t="s">
        <v>119</v>
      </c>
      <c r="F17" s="68">
        <v>109361777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8">
        <v>109361777</v>
      </c>
      <c r="N17" s="68">
        <v>9019319</v>
      </c>
      <c r="O17" s="68">
        <v>3844377</v>
      </c>
      <c r="P17" s="68">
        <v>12863696</v>
      </c>
      <c r="Q17" s="69">
        <v>0</v>
      </c>
      <c r="R17" s="68">
        <v>96498081</v>
      </c>
      <c r="S17" s="68">
        <v>9019319</v>
      </c>
      <c r="T17" s="68">
        <v>3844377</v>
      </c>
      <c r="U17" s="68">
        <v>12863696</v>
      </c>
      <c r="V17" s="68">
        <v>96498081</v>
      </c>
      <c r="W17" s="68">
        <v>12863696</v>
      </c>
      <c r="X17" s="68">
        <v>9019319</v>
      </c>
      <c r="Y17" s="68">
        <v>3844377</v>
      </c>
      <c r="Z17" s="68">
        <v>12863696</v>
      </c>
      <c r="AA17" s="69">
        <v>0</v>
      </c>
    </row>
    <row r="18" spans="1:27" ht="16.5" hidden="1" customHeight="1" x14ac:dyDescent="0.25">
      <c r="A18" s="70" t="s">
        <v>236</v>
      </c>
      <c r="B18" s="70" t="s">
        <v>235</v>
      </c>
      <c r="C18" s="70" t="s">
        <v>96</v>
      </c>
      <c r="D18" s="70" t="s">
        <v>234</v>
      </c>
      <c r="E18" s="70" t="s">
        <v>94</v>
      </c>
      <c r="F18" s="68">
        <v>73893091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8">
        <v>73893091</v>
      </c>
      <c r="N18" s="68">
        <v>1770923</v>
      </c>
      <c r="O18" s="69">
        <v>0</v>
      </c>
      <c r="P18" s="68">
        <v>1770923</v>
      </c>
      <c r="Q18" s="69">
        <v>0</v>
      </c>
      <c r="R18" s="68">
        <v>72122168</v>
      </c>
      <c r="S18" s="68">
        <v>1770923</v>
      </c>
      <c r="T18" s="69">
        <v>0</v>
      </c>
      <c r="U18" s="68">
        <v>1770923</v>
      </c>
      <c r="V18" s="68">
        <v>72122168</v>
      </c>
      <c r="W18" s="68">
        <v>1770923</v>
      </c>
      <c r="X18" s="68">
        <v>1770923</v>
      </c>
      <c r="Y18" s="69">
        <v>0</v>
      </c>
      <c r="Z18" s="68">
        <v>1770923</v>
      </c>
      <c r="AA18" s="69">
        <v>0</v>
      </c>
    </row>
    <row r="19" spans="1:27" ht="16.5" hidden="1" customHeight="1" x14ac:dyDescent="0.25">
      <c r="A19" s="70" t="s">
        <v>233</v>
      </c>
      <c r="B19" s="70" t="s">
        <v>232</v>
      </c>
      <c r="C19" s="70" t="s">
        <v>96</v>
      </c>
      <c r="D19" s="70" t="s">
        <v>231</v>
      </c>
      <c r="E19" s="70" t="s">
        <v>94</v>
      </c>
      <c r="F19" s="68">
        <v>35468686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8">
        <v>35468686</v>
      </c>
      <c r="N19" s="68">
        <v>7248396</v>
      </c>
      <c r="O19" s="68">
        <v>3844377</v>
      </c>
      <c r="P19" s="68">
        <v>11092773</v>
      </c>
      <c r="Q19" s="69">
        <v>0</v>
      </c>
      <c r="R19" s="68">
        <v>24375913</v>
      </c>
      <c r="S19" s="68">
        <v>7248396</v>
      </c>
      <c r="T19" s="68">
        <v>3844377</v>
      </c>
      <c r="U19" s="68">
        <v>11092773</v>
      </c>
      <c r="V19" s="68">
        <v>24375913</v>
      </c>
      <c r="W19" s="68">
        <v>11092773</v>
      </c>
      <c r="X19" s="68">
        <v>7248396</v>
      </c>
      <c r="Y19" s="68">
        <v>3844377</v>
      </c>
      <c r="Z19" s="68">
        <v>11092773</v>
      </c>
      <c r="AA19" s="69">
        <v>0</v>
      </c>
    </row>
    <row r="20" spans="1:27" ht="16.5" hidden="1" customHeight="1" x14ac:dyDescent="0.25">
      <c r="A20" s="70" t="s">
        <v>230</v>
      </c>
      <c r="B20" s="70" t="s">
        <v>229</v>
      </c>
      <c r="C20" s="70" t="s">
        <v>96</v>
      </c>
      <c r="D20" s="70" t="s">
        <v>228</v>
      </c>
      <c r="E20" s="70" t="s">
        <v>94</v>
      </c>
      <c r="F20" s="68">
        <v>9606101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8">
        <v>9606101</v>
      </c>
      <c r="N20" s="68">
        <v>212146</v>
      </c>
      <c r="O20" s="69">
        <v>0</v>
      </c>
      <c r="P20" s="68">
        <v>212146</v>
      </c>
      <c r="Q20" s="69">
        <v>0</v>
      </c>
      <c r="R20" s="68">
        <v>9393955</v>
      </c>
      <c r="S20" s="68">
        <v>212146</v>
      </c>
      <c r="T20" s="69">
        <v>0</v>
      </c>
      <c r="U20" s="68">
        <v>212146</v>
      </c>
      <c r="V20" s="68">
        <v>9393955</v>
      </c>
      <c r="W20" s="68">
        <v>212146</v>
      </c>
      <c r="X20" s="68">
        <v>212146</v>
      </c>
      <c r="Y20" s="69">
        <v>0</v>
      </c>
      <c r="Z20" s="68">
        <v>212146</v>
      </c>
      <c r="AA20" s="69">
        <v>0</v>
      </c>
    </row>
    <row r="21" spans="1:27" ht="16.5" hidden="1" customHeight="1" x14ac:dyDescent="0.25">
      <c r="A21" s="70" t="s">
        <v>119</v>
      </c>
      <c r="B21" s="70" t="s">
        <v>227</v>
      </c>
      <c r="C21" s="70" t="s">
        <v>96</v>
      </c>
      <c r="D21" s="70" t="s">
        <v>226</v>
      </c>
      <c r="E21" s="70" t="s">
        <v>119</v>
      </c>
      <c r="F21" s="68">
        <v>329997349</v>
      </c>
      <c r="G21" s="69">
        <v>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8">
        <v>329997349</v>
      </c>
      <c r="N21" s="68">
        <v>97326507</v>
      </c>
      <c r="O21" s="68">
        <v>21400244</v>
      </c>
      <c r="P21" s="68">
        <v>118726751</v>
      </c>
      <c r="Q21" s="69">
        <v>0</v>
      </c>
      <c r="R21" s="68">
        <v>211270598</v>
      </c>
      <c r="S21" s="68">
        <v>97326507</v>
      </c>
      <c r="T21" s="68">
        <v>21400244</v>
      </c>
      <c r="U21" s="68">
        <v>118726751</v>
      </c>
      <c r="V21" s="68">
        <v>211270598</v>
      </c>
      <c r="W21" s="68">
        <v>118726751</v>
      </c>
      <c r="X21" s="68">
        <v>77868871</v>
      </c>
      <c r="Y21" s="68">
        <v>19433636</v>
      </c>
      <c r="Z21" s="68">
        <v>97302507</v>
      </c>
      <c r="AA21" s="68">
        <v>21424244</v>
      </c>
    </row>
    <row r="22" spans="1:27" ht="16.5" hidden="1" customHeight="1" x14ac:dyDescent="0.25">
      <c r="A22" s="70" t="s">
        <v>225</v>
      </c>
      <c r="B22" s="70" t="s">
        <v>224</v>
      </c>
      <c r="C22" s="70" t="s">
        <v>96</v>
      </c>
      <c r="D22" s="70" t="s">
        <v>223</v>
      </c>
      <c r="E22" s="70" t="s">
        <v>94</v>
      </c>
      <c r="F22" s="68">
        <v>94292130</v>
      </c>
      <c r="G22" s="69">
        <v>0</v>
      </c>
      <c r="H22" s="69">
        <v>0</v>
      </c>
      <c r="I22" s="69">
        <v>0</v>
      </c>
      <c r="J22" s="69">
        <v>0</v>
      </c>
      <c r="K22" s="69">
        <v>0</v>
      </c>
      <c r="L22" s="69">
        <v>0</v>
      </c>
      <c r="M22" s="68">
        <v>94292130</v>
      </c>
      <c r="N22" s="68">
        <v>37509862</v>
      </c>
      <c r="O22" s="68">
        <v>7027772</v>
      </c>
      <c r="P22" s="68">
        <v>44537634</v>
      </c>
      <c r="Q22" s="69">
        <v>0</v>
      </c>
      <c r="R22" s="68">
        <v>49754496</v>
      </c>
      <c r="S22" s="68">
        <v>37509862</v>
      </c>
      <c r="T22" s="68">
        <v>7027772</v>
      </c>
      <c r="U22" s="68">
        <v>44537634</v>
      </c>
      <c r="V22" s="68">
        <v>49754496</v>
      </c>
      <c r="W22" s="68">
        <v>44537634</v>
      </c>
      <c r="X22" s="68">
        <v>29749244</v>
      </c>
      <c r="Y22" s="68">
        <v>7760618</v>
      </c>
      <c r="Z22" s="68">
        <v>37509862</v>
      </c>
      <c r="AA22" s="68">
        <v>7027772</v>
      </c>
    </row>
    <row r="23" spans="1:27" ht="16.5" hidden="1" customHeight="1" x14ac:dyDescent="0.25">
      <c r="A23" s="70" t="s">
        <v>222</v>
      </c>
      <c r="B23" s="70" t="s">
        <v>221</v>
      </c>
      <c r="C23" s="70" t="s">
        <v>96</v>
      </c>
      <c r="D23" s="70" t="s">
        <v>220</v>
      </c>
      <c r="E23" s="70" t="s">
        <v>94</v>
      </c>
      <c r="F23" s="68">
        <v>66790259</v>
      </c>
      <c r="G23" s="69">
        <v>0</v>
      </c>
      <c r="H23" s="69">
        <v>0</v>
      </c>
      <c r="I23" s="69">
        <v>0</v>
      </c>
      <c r="J23" s="69">
        <v>0</v>
      </c>
      <c r="K23" s="69">
        <v>0</v>
      </c>
      <c r="L23" s="69">
        <v>0</v>
      </c>
      <c r="M23" s="68">
        <v>66790259</v>
      </c>
      <c r="N23" s="68">
        <v>26570962</v>
      </c>
      <c r="O23" s="68">
        <v>4978472</v>
      </c>
      <c r="P23" s="68">
        <v>31549434</v>
      </c>
      <c r="Q23" s="69">
        <v>0</v>
      </c>
      <c r="R23" s="68">
        <v>35240825</v>
      </c>
      <c r="S23" s="68">
        <v>26570962</v>
      </c>
      <c r="T23" s="68">
        <v>4978472</v>
      </c>
      <c r="U23" s="68">
        <v>31549434</v>
      </c>
      <c r="V23" s="68">
        <v>35240825</v>
      </c>
      <c r="W23" s="68">
        <v>31549434</v>
      </c>
      <c r="X23" s="68">
        <v>21073644</v>
      </c>
      <c r="Y23" s="68">
        <v>5497318</v>
      </c>
      <c r="Z23" s="68">
        <v>26570962</v>
      </c>
      <c r="AA23" s="68">
        <v>4978472</v>
      </c>
    </row>
    <row r="24" spans="1:27" ht="16.5" hidden="1" customHeight="1" x14ac:dyDescent="0.25">
      <c r="A24" s="70" t="s">
        <v>219</v>
      </c>
      <c r="B24" s="70" t="s">
        <v>218</v>
      </c>
      <c r="C24" s="70" t="s">
        <v>96</v>
      </c>
      <c r="D24" s="70" t="s">
        <v>217</v>
      </c>
      <c r="E24" s="70" t="s">
        <v>94</v>
      </c>
      <c r="F24" s="68">
        <v>80050848</v>
      </c>
      <c r="G24" s="69">
        <v>0</v>
      </c>
      <c r="H24" s="69">
        <v>0</v>
      </c>
      <c r="I24" s="69">
        <v>0</v>
      </c>
      <c r="J24" s="69">
        <v>0</v>
      </c>
      <c r="K24" s="69">
        <v>0</v>
      </c>
      <c r="L24" s="69">
        <v>0</v>
      </c>
      <c r="M24" s="68">
        <v>80050848</v>
      </c>
      <c r="N24" s="68">
        <v>1767883</v>
      </c>
      <c r="O24" s="69">
        <v>0</v>
      </c>
      <c r="P24" s="68">
        <v>1767883</v>
      </c>
      <c r="Q24" s="69">
        <v>0</v>
      </c>
      <c r="R24" s="68">
        <v>78282965</v>
      </c>
      <c r="S24" s="68">
        <v>1767883</v>
      </c>
      <c r="T24" s="69">
        <v>0</v>
      </c>
      <c r="U24" s="68">
        <v>1767883</v>
      </c>
      <c r="V24" s="68">
        <v>78282965</v>
      </c>
      <c r="W24" s="68">
        <v>1767883</v>
      </c>
      <c r="X24" s="68">
        <v>1767883</v>
      </c>
      <c r="Y24" s="69">
        <v>0</v>
      </c>
      <c r="Z24" s="68">
        <v>1767883</v>
      </c>
      <c r="AA24" s="69">
        <v>0</v>
      </c>
    </row>
    <row r="25" spans="1:27" ht="16.5" hidden="1" customHeight="1" x14ac:dyDescent="0.25">
      <c r="A25" s="70" t="s">
        <v>216</v>
      </c>
      <c r="B25" s="70" t="s">
        <v>215</v>
      </c>
      <c r="C25" s="70" t="s">
        <v>96</v>
      </c>
      <c r="D25" s="70" t="s">
        <v>214</v>
      </c>
      <c r="E25" s="70" t="s">
        <v>94</v>
      </c>
      <c r="F25" s="68">
        <v>37549513</v>
      </c>
      <c r="G25" s="69">
        <v>0</v>
      </c>
      <c r="H25" s="69">
        <v>0</v>
      </c>
      <c r="I25" s="69">
        <v>0</v>
      </c>
      <c r="J25" s="69">
        <v>0</v>
      </c>
      <c r="K25" s="69">
        <v>0</v>
      </c>
      <c r="L25" s="69">
        <v>0</v>
      </c>
      <c r="M25" s="68">
        <v>37549513</v>
      </c>
      <c r="N25" s="68">
        <v>13246200</v>
      </c>
      <c r="O25" s="68">
        <v>4058800</v>
      </c>
      <c r="P25" s="68">
        <v>17305000</v>
      </c>
      <c r="Q25" s="69">
        <v>0</v>
      </c>
      <c r="R25" s="68">
        <v>20244513</v>
      </c>
      <c r="S25" s="68">
        <v>13246200</v>
      </c>
      <c r="T25" s="68">
        <v>4058800</v>
      </c>
      <c r="U25" s="68">
        <v>17305000</v>
      </c>
      <c r="V25" s="68">
        <v>20244513</v>
      </c>
      <c r="W25" s="68">
        <v>17305000</v>
      </c>
      <c r="X25" s="68">
        <v>10658800</v>
      </c>
      <c r="Y25" s="68">
        <v>2587400</v>
      </c>
      <c r="Z25" s="68">
        <v>13246200</v>
      </c>
      <c r="AA25" s="68">
        <v>4058800</v>
      </c>
    </row>
    <row r="26" spans="1:27" ht="16.5" hidden="1" customHeight="1" x14ac:dyDescent="0.25">
      <c r="A26" s="70" t="s">
        <v>213</v>
      </c>
      <c r="B26" s="70" t="s">
        <v>212</v>
      </c>
      <c r="C26" s="70" t="s">
        <v>96</v>
      </c>
      <c r="D26" s="70" t="s">
        <v>211</v>
      </c>
      <c r="E26" s="70" t="s">
        <v>94</v>
      </c>
      <c r="F26" s="68">
        <v>4377708</v>
      </c>
      <c r="G26" s="69">
        <v>0</v>
      </c>
      <c r="H26" s="69">
        <v>0</v>
      </c>
      <c r="I26" s="69">
        <v>0</v>
      </c>
      <c r="J26" s="69">
        <v>0</v>
      </c>
      <c r="K26" s="69">
        <v>0</v>
      </c>
      <c r="L26" s="69">
        <v>0</v>
      </c>
      <c r="M26" s="68">
        <v>4377708</v>
      </c>
      <c r="N26" s="68">
        <v>1672700</v>
      </c>
      <c r="O26" s="68">
        <v>261300</v>
      </c>
      <c r="P26" s="68">
        <v>1934000</v>
      </c>
      <c r="Q26" s="69">
        <v>0</v>
      </c>
      <c r="R26" s="68">
        <v>2443708</v>
      </c>
      <c r="S26" s="68">
        <v>1672700</v>
      </c>
      <c r="T26" s="68">
        <v>261300</v>
      </c>
      <c r="U26" s="68">
        <v>1934000</v>
      </c>
      <c r="V26" s="68">
        <v>2443708</v>
      </c>
      <c r="W26" s="68">
        <v>1934000</v>
      </c>
      <c r="X26" s="68">
        <v>1294800</v>
      </c>
      <c r="Y26" s="68">
        <v>353900</v>
      </c>
      <c r="Z26" s="68">
        <v>1648700</v>
      </c>
      <c r="AA26" s="68">
        <v>285300</v>
      </c>
    </row>
    <row r="27" spans="1:27" ht="16.5" hidden="1" customHeight="1" x14ac:dyDescent="0.25">
      <c r="A27" s="70" t="s">
        <v>210</v>
      </c>
      <c r="B27" s="70" t="s">
        <v>209</v>
      </c>
      <c r="C27" s="70" t="s">
        <v>96</v>
      </c>
      <c r="D27" s="70" t="s">
        <v>208</v>
      </c>
      <c r="E27" s="70" t="s">
        <v>94</v>
      </c>
      <c r="F27" s="68">
        <v>28162135</v>
      </c>
      <c r="G27" s="69">
        <v>0</v>
      </c>
      <c r="H27" s="69">
        <v>0</v>
      </c>
      <c r="I27" s="69">
        <v>0</v>
      </c>
      <c r="J27" s="69">
        <v>0</v>
      </c>
      <c r="K27" s="69">
        <v>0</v>
      </c>
      <c r="L27" s="69">
        <v>0</v>
      </c>
      <c r="M27" s="68">
        <v>28162135</v>
      </c>
      <c r="N27" s="68">
        <v>9934400</v>
      </c>
      <c r="O27" s="68">
        <v>3044200</v>
      </c>
      <c r="P27" s="68">
        <v>12978600</v>
      </c>
      <c r="Q27" s="69">
        <v>0</v>
      </c>
      <c r="R27" s="68">
        <v>15183535</v>
      </c>
      <c r="S27" s="68">
        <v>9934400</v>
      </c>
      <c r="T27" s="68">
        <v>3044200</v>
      </c>
      <c r="U27" s="68">
        <v>12978600</v>
      </c>
      <c r="V27" s="68">
        <v>15183535</v>
      </c>
      <c r="W27" s="68">
        <v>12978600</v>
      </c>
      <c r="X27" s="68">
        <v>7993900</v>
      </c>
      <c r="Y27" s="68">
        <v>1940500</v>
      </c>
      <c r="Z27" s="68">
        <v>9934400</v>
      </c>
      <c r="AA27" s="68">
        <v>3044200</v>
      </c>
    </row>
    <row r="28" spans="1:27" ht="16.5" hidden="1" customHeight="1" x14ac:dyDescent="0.25">
      <c r="A28" s="70" t="s">
        <v>207</v>
      </c>
      <c r="B28" s="70" t="s">
        <v>206</v>
      </c>
      <c r="C28" s="70" t="s">
        <v>96</v>
      </c>
      <c r="D28" s="70" t="s">
        <v>205</v>
      </c>
      <c r="E28" s="70" t="s">
        <v>94</v>
      </c>
      <c r="F28" s="68">
        <v>18774756</v>
      </c>
      <c r="G28" s="69">
        <v>0</v>
      </c>
      <c r="H28" s="69">
        <v>0</v>
      </c>
      <c r="I28" s="69">
        <v>0</v>
      </c>
      <c r="J28" s="69">
        <v>0</v>
      </c>
      <c r="K28" s="69">
        <v>0</v>
      </c>
      <c r="L28" s="69">
        <v>0</v>
      </c>
      <c r="M28" s="68">
        <v>18774756</v>
      </c>
      <c r="N28" s="68">
        <v>6624500</v>
      </c>
      <c r="O28" s="68">
        <v>2029700</v>
      </c>
      <c r="P28" s="68">
        <v>8654200</v>
      </c>
      <c r="Q28" s="69">
        <v>0</v>
      </c>
      <c r="R28" s="68">
        <v>10120556</v>
      </c>
      <c r="S28" s="68">
        <v>6624500</v>
      </c>
      <c r="T28" s="68">
        <v>2029700</v>
      </c>
      <c r="U28" s="68">
        <v>8654200</v>
      </c>
      <c r="V28" s="68">
        <v>10120556</v>
      </c>
      <c r="W28" s="68">
        <v>8654200</v>
      </c>
      <c r="X28" s="68">
        <v>5330600</v>
      </c>
      <c r="Y28" s="68">
        <v>1293900</v>
      </c>
      <c r="Z28" s="68">
        <v>6624500</v>
      </c>
      <c r="AA28" s="68">
        <v>2029700</v>
      </c>
    </row>
    <row r="29" spans="1:27" ht="16.5" hidden="1" customHeight="1" x14ac:dyDescent="0.25">
      <c r="A29" s="70" t="s">
        <v>119</v>
      </c>
      <c r="B29" s="70" t="s">
        <v>204</v>
      </c>
      <c r="C29" s="70" t="s">
        <v>96</v>
      </c>
      <c r="D29" s="70" t="s">
        <v>203</v>
      </c>
      <c r="E29" s="70" t="s">
        <v>119</v>
      </c>
      <c r="F29" s="68">
        <v>65312398</v>
      </c>
      <c r="G29" s="69">
        <v>0</v>
      </c>
      <c r="H29" s="69">
        <v>0</v>
      </c>
      <c r="I29" s="69">
        <v>0</v>
      </c>
      <c r="J29" s="69">
        <v>0</v>
      </c>
      <c r="K29" s="68">
        <v>5950000</v>
      </c>
      <c r="L29" s="69">
        <v>0</v>
      </c>
      <c r="M29" s="68">
        <v>71262398</v>
      </c>
      <c r="N29" s="68">
        <v>10533694</v>
      </c>
      <c r="O29" s="68">
        <v>6097165</v>
      </c>
      <c r="P29" s="68">
        <v>16630859</v>
      </c>
      <c r="Q29" s="69">
        <v>0</v>
      </c>
      <c r="R29" s="68">
        <v>54631539</v>
      </c>
      <c r="S29" s="68">
        <v>10533694</v>
      </c>
      <c r="T29" s="68">
        <v>6097165</v>
      </c>
      <c r="U29" s="68">
        <v>16630859</v>
      </c>
      <c r="V29" s="68">
        <v>54631539</v>
      </c>
      <c r="W29" s="68">
        <v>16630859</v>
      </c>
      <c r="X29" s="68">
        <v>10533694</v>
      </c>
      <c r="Y29" s="68">
        <v>6097165</v>
      </c>
      <c r="Z29" s="68">
        <v>16630859</v>
      </c>
      <c r="AA29" s="69">
        <v>0</v>
      </c>
    </row>
    <row r="30" spans="1:27" ht="16.5" hidden="1" customHeight="1" x14ac:dyDescent="0.25">
      <c r="A30" s="70" t="s">
        <v>119</v>
      </c>
      <c r="B30" s="70" t="s">
        <v>202</v>
      </c>
      <c r="C30" s="70" t="s">
        <v>96</v>
      </c>
      <c r="D30" s="70" t="s">
        <v>201</v>
      </c>
      <c r="E30" s="70" t="s">
        <v>119</v>
      </c>
      <c r="F30" s="68">
        <v>65312398</v>
      </c>
      <c r="G30" s="69">
        <v>0</v>
      </c>
      <c r="H30" s="69">
        <v>0</v>
      </c>
      <c r="I30" s="69">
        <v>0</v>
      </c>
      <c r="J30" s="69">
        <v>0</v>
      </c>
      <c r="K30" s="68">
        <v>5950000</v>
      </c>
      <c r="L30" s="69">
        <v>0</v>
      </c>
      <c r="M30" s="68">
        <v>71262398</v>
      </c>
      <c r="N30" s="68">
        <v>10533694</v>
      </c>
      <c r="O30" s="68">
        <v>6097165</v>
      </c>
      <c r="P30" s="68">
        <v>16630859</v>
      </c>
      <c r="Q30" s="69">
        <v>0</v>
      </c>
      <c r="R30" s="68">
        <v>54631539</v>
      </c>
      <c r="S30" s="68">
        <v>10533694</v>
      </c>
      <c r="T30" s="68">
        <v>6097165</v>
      </c>
      <c r="U30" s="68">
        <v>16630859</v>
      </c>
      <c r="V30" s="68">
        <v>54631539</v>
      </c>
      <c r="W30" s="68">
        <v>16630859</v>
      </c>
      <c r="X30" s="68">
        <v>10533694</v>
      </c>
      <c r="Y30" s="68">
        <v>6097165</v>
      </c>
      <c r="Z30" s="68">
        <v>16630859</v>
      </c>
      <c r="AA30" s="69">
        <v>0</v>
      </c>
    </row>
    <row r="31" spans="1:27" ht="16.5" hidden="1" customHeight="1" x14ac:dyDescent="0.25">
      <c r="A31" s="70" t="s">
        <v>200</v>
      </c>
      <c r="B31" s="70" t="s">
        <v>199</v>
      </c>
      <c r="C31" s="70" t="s">
        <v>96</v>
      </c>
      <c r="D31" s="70" t="s">
        <v>198</v>
      </c>
      <c r="E31" s="70" t="s">
        <v>94</v>
      </c>
      <c r="F31" s="68">
        <v>52020738</v>
      </c>
      <c r="G31" s="69">
        <v>0</v>
      </c>
      <c r="H31" s="69">
        <v>0</v>
      </c>
      <c r="I31" s="69">
        <v>0</v>
      </c>
      <c r="J31" s="69">
        <v>0</v>
      </c>
      <c r="K31" s="69">
        <v>0</v>
      </c>
      <c r="L31" s="69">
        <v>0</v>
      </c>
      <c r="M31" s="68">
        <v>52020738</v>
      </c>
      <c r="N31" s="68">
        <v>9657967</v>
      </c>
      <c r="O31" s="68">
        <v>5638420</v>
      </c>
      <c r="P31" s="68">
        <v>15296387</v>
      </c>
      <c r="Q31" s="69">
        <v>0</v>
      </c>
      <c r="R31" s="68">
        <v>36724351</v>
      </c>
      <c r="S31" s="68">
        <v>9657967</v>
      </c>
      <c r="T31" s="68">
        <v>5638420</v>
      </c>
      <c r="U31" s="68">
        <v>15296387</v>
      </c>
      <c r="V31" s="68">
        <v>36724351</v>
      </c>
      <c r="W31" s="68">
        <v>15296387</v>
      </c>
      <c r="X31" s="68">
        <v>9657967</v>
      </c>
      <c r="Y31" s="68">
        <v>5638420</v>
      </c>
      <c r="Z31" s="68">
        <v>15296387</v>
      </c>
      <c r="AA31" s="69">
        <v>0</v>
      </c>
    </row>
    <row r="32" spans="1:27" ht="16.5" hidden="1" customHeight="1" x14ac:dyDescent="0.25">
      <c r="A32" s="70" t="s">
        <v>197</v>
      </c>
      <c r="B32" s="70" t="s">
        <v>196</v>
      </c>
      <c r="C32" s="70" t="s">
        <v>96</v>
      </c>
      <c r="D32" s="70" t="s">
        <v>195</v>
      </c>
      <c r="E32" s="70" t="s">
        <v>94</v>
      </c>
      <c r="F32" s="68">
        <v>9050000</v>
      </c>
      <c r="G32" s="69">
        <v>0</v>
      </c>
      <c r="H32" s="69">
        <v>0</v>
      </c>
      <c r="I32" s="69">
        <v>0</v>
      </c>
      <c r="J32" s="69">
        <v>0</v>
      </c>
      <c r="K32" s="68">
        <v>5950000</v>
      </c>
      <c r="L32" s="69">
        <v>0</v>
      </c>
      <c r="M32" s="68">
        <v>15000000</v>
      </c>
      <c r="N32" s="69">
        <v>0</v>
      </c>
      <c r="O32" s="69">
        <v>0</v>
      </c>
      <c r="P32" s="69">
        <v>0</v>
      </c>
      <c r="Q32" s="69">
        <v>0</v>
      </c>
      <c r="R32" s="68">
        <v>15000000</v>
      </c>
      <c r="S32" s="69">
        <v>0</v>
      </c>
      <c r="T32" s="69">
        <v>0</v>
      </c>
      <c r="U32" s="69">
        <v>0</v>
      </c>
      <c r="V32" s="68">
        <v>15000000</v>
      </c>
      <c r="W32" s="69">
        <v>0</v>
      </c>
      <c r="X32" s="69">
        <v>0</v>
      </c>
      <c r="Y32" s="69">
        <v>0</v>
      </c>
      <c r="Z32" s="69">
        <v>0</v>
      </c>
      <c r="AA32" s="69">
        <v>0</v>
      </c>
    </row>
    <row r="33" spans="1:27" ht="16.5" hidden="1" customHeight="1" x14ac:dyDescent="0.25">
      <c r="A33" s="70" t="s">
        <v>194</v>
      </c>
      <c r="B33" s="70" t="s">
        <v>193</v>
      </c>
      <c r="C33" s="70" t="s">
        <v>96</v>
      </c>
      <c r="D33" s="70" t="s">
        <v>192</v>
      </c>
      <c r="E33" s="70" t="s">
        <v>94</v>
      </c>
      <c r="F33" s="68">
        <v>4241660</v>
      </c>
      <c r="G33" s="69">
        <v>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8">
        <v>4241660</v>
      </c>
      <c r="N33" s="68">
        <v>875727</v>
      </c>
      <c r="O33" s="68">
        <v>458745</v>
      </c>
      <c r="P33" s="68">
        <v>1334472</v>
      </c>
      <c r="Q33" s="69">
        <v>0</v>
      </c>
      <c r="R33" s="68">
        <v>2907188</v>
      </c>
      <c r="S33" s="68">
        <v>875727</v>
      </c>
      <c r="T33" s="68">
        <v>458745</v>
      </c>
      <c r="U33" s="68">
        <v>1334472</v>
      </c>
      <c r="V33" s="68">
        <v>2907188</v>
      </c>
      <c r="W33" s="68">
        <v>1334472</v>
      </c>
      <c r="X33" s="68">
        <v>875727</v>
      </c>
      <c r="Y33" s="68">
        <v>458745</v>
      </c>
      <c r="Z33" s="68">
        <v>1334472</v>
      </c>
      <c r="AA33" s="69">
        <v>0</v>
      </c>
    </row>
    <row r="34" spans="1:27" ht="16.5" customHeight="1" x14ac:dyDescent="0.25">
      <c r="A34" s="70" t="s">
        <v>119</v>
      </c>
      <c r="B34" s="70" t="s">
        <v>191</v>
      </c>
      <c r="C34" s="70" t="s">
        <v>96</v>
      </c>
      <c r="D34" s="70" t="s">
        <v>190</v>
      </c>
      <c r="E34" s="70" t="s">
        <v>119</v>
      </c>
      <c r="F34" s="68">
        <v>1147202923</v>
      </c>
      <c r="G34" s="69">
        <v>0</v>
      </c>
      <c r="H34" s="69">
        <v>0</v>
      </c>
      <c r="I34" s="69">
        <v>0</v>
      </c>
      <c r="J34" s="69">
        <v>0</v>
      </c>
      <c r="K34" s="68">
        <v>68712729</v>
      </c>
      <c r="L34" s="68">
        <v>98662729</v>
      </c>
      <c r="M34" s="68">
        <v>1117252923</v>
      </c>
      <c r="N34" s="68">
        <v>862613549</v>
      </c>
      <c r="O34" s="68">
        <v>37421299.030000001</v>
      </c>
      <c r="P34" s="68">
        <v>900034848.02999997</v>
      </c>
      <c r="Q34" s="69">
        <v>0</v>
      </c>
      <c r="R34" s="68">
        <v>217218074.97</v>
      </c>
      <c r="S34" s="68">
        <v>839216783</v>
      </c>
      <c r="T34" s="68">
        <v>29789737</v>
      </c>
      <c r="U34" s="68">
        <v>869006520</v>
      </c>
      <c r="V34" s="68">
        <v>248246403</v>
      </c>
      <c r="W34" s="68">
        <v>295486932</v>
      </c>
      <c r="X34" s="68">
        <v>221888142</v>
      </c>
      <c r="Y34" s="68">
        <v>67598790</v>
      </c>
      <c r="Z34" s="68">
        <v>289486932</v>
      </c>
      <c r="AA34" s="68">
        <v>579519588</v>
      </c>
    </row>
    <row r="35" spans="1:27" ht="16.5" hidden="1" customHeight="1" x14ac:dyDescent="0.25">
      <c r="A35" s="70" t="s">
        <v>119</v>
      </c>
      <c r="B35" s="70" t="s">
        <v>189</v>
      </c>
      <c r="C35" s="70" t="s">
        <v>96</v>
      </c>
      <c r="D35" s="70" t="s">
        <v>188</v>
      </c>
      <c r="E35" s="70" t="s">
        <v>119</v>
      </c>
      <c r="F35" s="68">
        <v>1147202923</v>
      </c>
      <c r="G35" s="69">
        <v>0</v>
      </c>
      <c r="H35" s="69">
        <v>0</v>
      </c>
      <c r="I35" s="69">
        <v>0</v>
      </c>
      <c r="J35" s="69">
        <v>0</v>
      </c>
      <c r="K35" s="68">
        <v>68712729</v>
      </c>
      <c r="L35" s="68">
        <v>98662729</v>
      </c>
      <c r="M35" s="68">
        <v>1117252923</v>
      </c>
      <c r="N35" s="68">
        <v>862613549</v>
      </c>
      <c r="O35" s="68">
        <v>37421299.030000001</v>
      </c>
      <c r="P35" s="68">
        <v>900034848.02999997</v>
      </c>
      <c r="Q35" s="69">
        <v>0</v>
      </c>
      <c r="R35" s="68">
        <v>217218074.97</v>
      </c>
      <c r="S35" s="68">
        <v>839216783</v>
      </c>
      <c r="T35" s="68">
        <v>29789737</v>
      </c>
      <c r="U35" s="68">
        <v>869006520</v>
      </c>
      <c r="V35" s="68">
        <v>248246403</v>
      </c>
      <c r="W35" s="68">
        <v>295486932</v>
      </c>
      <c r="X35" s="68">
        <v>221888142</v>
      </c>
      <c r="Y35" s="68">
        <v>67598790</v>
      </c>
      <c r="Z35" s="68">
        <v>289486932</v>
      </c>
      <c r="AA35" s="68">
        <v>579519588</v>
      </c>
    </row>
    <row r="36" spans="1:27" ht="16.5" hidden="1" customHeight="1" x14ac:dyDescent="0.25">
      <c r="A36" s="70" t="s">
        <v>119</v>
      </c>
      <c r="B36" s="70" t="s">
        <v>187</v>
      </c>
      <c r="C36" s="70" t="s">
        <v>96</v>
      </c>
      <c r="D36" s="70" t="s">
        <v>186</v>
      </c>
      <c r="E36" s="70" t="s">
        <v>119</v>
      </c>
      <c r="F36" s="68">
        <v>145511858</v>
      </c>
      <c r="G36" s="69">
        <v>0</v>
      </c>
      <c r="H36" s="69">
        <v>0</v>
      </c>
      <c r="I36" s="69">
        <v>0</v>
      </c>
      <c r="J36" s="69">
        <v>0</v>
      </c>
      <c r="K36" s="68">
        <v>35489168</v>
      </c>
      <c r="L36" s="68">
        <v>83192314</v>
      </c>
      <c r="M36" s="68">
        <v>97808712</v>
      </c>
      <c r="N36" s="68">
        <v>15498136</v>
      </c>
      <c r="O36" s="68">
        <v>22659562.030000001</v>
      </c>
      <c r="P36" s="68">
        <v>38157698.030000001</v>
      </c>
      <c r="Q36" s="69">
        <v>0</v>
      </c>
      <c r="R36" s="68">
        <v>59651013.969999999</v>
      </c>
      <c r="S36" s="68">
        <v>8998136</v>
      </c>
      <c r="T36" s="69">
        <v>0</v>
      </c>
      <c r="U36" s="68">
        <v>8998136</v>
      </c>
      <c r="V36" s="68">
        <v>88810576</v>
      </c>
      <c r="W36" s="68">
        <v>6299814</v>
      </c>
      <c r="X36" s="68">
        <v>299814</v>
      </c>
      <c r="Y36" s="69">
        <v>0</v>
      </c>
      <c r="Z36" s="68">
        <v>299814</v>
      </c>
      <c r="AA36" s="68">
        <v>8698322</v>
      </c>
    </row>
    <row r="37" spans="1:27" ht="16.5" hidden="1" customHeight="1" x14ac:dyDescent="0.25">
      <c r="A37" s="70" t="s">
        <v>185</v>
      </c>
      <c r="B37" s="70" t="s">
        <v>184</v>
      </c>
      <c r="C37" s="70" t="s">
        <v>96</v>
      </c>
      <c r="D37" s="70" t="s">
        <v>183</v>
      </c>
      <c r="E37" s="70" t="s">
        <v>94</v>
      </c>
      <c r="F37" s="68">
        <v>8421848</v>
      </c>
      <c r="G37" s="69">
        <v>0</v>
      </c>
      <c r="H37" s="69">
        <v>0</v>
      </c>
      <c r="I37" s="69">
        <v>0</v>
      </c>
      <c r="J37" s="69">
        <v>0</v>
      </c>
      <c r="K37" s="68">
        <v>6576288</v>
      </c>
      <c r="L37" s="69">
        <v>0</v>
      </c>
      <c r="M37" s="68">
        <v>14998136</v>
      </c>
      <c r="N37" s="68">
        <v>2998136</v>
      </c>
      <c r="O37" s="68">
        <v>11136682.029999999</v>
      </c>
      <c r="P37" s="68">
        <v>14134818.029999999</v>
      </c>
      <c r="Q37" s="69">
        <v>0</v>
      </c>
      <c r="R37" s="68">
        <v>863317.97</v>
      </c>
      <c r="S37" s="68">
        <v>2998136</v>
      </c>
      <c r="T37" s="69">
        <v>0</v>
      </c>
      <c r="U37" s="68">
        <v>2998136</v>
      </c>
      <c r="V37" s="68">
        <v>12000000</v>
      </c>
      <c r="W37" s="68">
        <v>299814</v>
      </c>
      <c r="X37" s="68">
        <v>299814</v>
      </c>
      <c r="Y37" s="69">
        <v>0</v>
      </c>
      <c r="Z37" s="68">
        <v>299814</v>
      </c>
      <c r="AA37" s="68">
        <v>2698322</v>
      </c>
    </row>
    <row r="38" spans="1:27" ht="16.5" hidden="1" customHeight="1" x14ac:dyDescent="0.25">
      <c r="A38" s="70" t="s">
        <v>182</v>
      </c>
      <c r="B38" s="70" t="s">
        <v>181</v>
      </c>
      <c r="C38" s="70" t="s">
        <v>96</v>
      </c>
      <c r="D38" s="70" t="s">
        <v>180</v>
      </c>
      <c r="E38" s="70" t="s">
        <v>94</v>
      </c>
      <c r="F38" s="68">
        <v>23087120</v>
      </c>
      <c r="G38" s="69">
        <v>0</v>
      </c>
      <c r="H38" s="69">
        <v>0</v>
      </c>
      <c r="I38" s="69">
        <v>0</v>
      </c>
      <c r="J38" s="69">
        <v>0</v>
      </c>
      <c r="K38" s="68">
        <v>28912880</v>
      </c>
      <c r="L38" s="69">
        <v>0</v>
      </c>
      <c r="M38" s="68">
        <v>52000000</v>
      </c>
      <c r="N38" s="68">
        <v>12500000</v>
      </c>
      <c r="O38" s="68">
        <v>11522880</v>
      </c>
      <c r="P38" s="68">
        <v>24022880</v>
      </c>
      <c r="Q38" s="69">
        <v>0</v>
      </c>
      <c r="R38" s="68">
        <v>27977120</v>
      </c>
      <c r="S38" s="68">
        <v>6000000</v>
      </c>
      <c r="T38" s="69">
        <v>0</v>
      </c>
      <c r="U38" s="68">
        <v>6000000</v>
      </c>
      <c r="V38" s="68">
        <v>46000000</v>
      </c>
      <c r="W38" s="68">
        <v>6000000</v>
      </c>
      <c r="X38" s="69">
        <v>0</v>
      </c>
      <c r="Y38" s="69">
        <v>0</v>
      </c>
      <c r="Z38" s="69">
        <v>0</v>
      </c>
      <c r="AA38" s="68">
        <v>6000000</v>
      </c>
    </row>
    <row r="39" spans="1:27" ht="16.5" hidden="1" customHeight="1" x14ac:dyDescent="0.25">
      <c r="A39" s="70" t="s">
        <v>179</v>
      </c>
      <c r="B39" s="70" t="s">
        <v>178</v>
      </c>
      <c r="C39" s="70" t="s">
        <v>96</v>
      </c>
      <c r="D39" s="70" t="s">
        <v>177</v>
      </c>
      <c r="E39" s="70" t="s">
        <v>94</v>
      </c>
      <c r="F39" s="68">
        <v>114002890</v>
      </c>
      <c r="G39" s="69">
        <v>0</v>
      </c>
      <c r="H39" s="69">
        <v>0</v>
      </c>
      <c r="I39" s="69">
        <v>0</v>
      </c>
      <c r="J39" s="69">
        <v>0</v>
      </c>
      <c r="K39" s="69">
        <v>0</v>
      </c>
      <c r="L39" s="68">
        <v>83192314</v>
      </c>
      <c r="M39" s="68">
        <v>30810576</v>
      </c>
      <c r="N39" s="69">
        <v>0</v>
      </c>
      <c r="O39" s="69">
        <v>0</v>
      </c>
      <c r="P39" s="69">
        <v>0</v>
      </c>
      <c r="Q39" s="69">
        <v>0</v>
      </c>
      <c r="R39" s="68">
        <v>30810576</v>
      </c>
      <c r="S39" s="69">
        <v>0</v>
      </c>
      <c r="T39" s="69">
        <v>0</v>
      </c>
      <c r="U39" s="69">
        <v>0</v>
      </c>
      <c r="V39" s="68">
        <v>30810576</v>
      </c>
      <c r="W39" s="69">
        <v>0</v>
      </c>
      <c r="X39" s="69">
        <v>0</v>
      </c>
      <c r="Y39" s="69">
        <v>0</v>
      </c>
      <c r="Z39" s="69">
        <v>0</v>
      </c>
      <c r="AA39" s="69">
        <v>0</v>
      </c>
    </row>
    <row r="40" spans="1:27" ht="16.5" hidden="1" customHeight="1" x14ac:dyDescent="0.25">
      <c r="A40" s="70" t="s">
        <v>119</v>
      </c>
      <c r="B40" s="70" t="s">
        <v>176</v>
      </c>
      <c r="C40" s="70" t="s">
        <v>96</v>
      </c>
      <c r="D40" s="70" t="s">
        <v>120</v>
      </c>
      <c r="E40" s="70" t="s">
        <v>119</v>
      </c>
      <c r="F40" s="68">
        <v>1001691065</v>
      </c>
      <c r="G40" s="69">
        <v>0</v>
      </c>
      <c r="H40" s="69">
        <v>0</v>
      </c>
      <c r="I40" s="69">
        <v>0</v>
      </c>
      <c r="J40" s="69">
        <v>0</v>
      </c>
      <c r="K40" s="68">
        <v>33223561</v>
      </c>
      <c r="L40" s="68">
        <v>15470415</v>
      </c>
      <c r="M40" s="68">
        <v>1019444211</v>
      </c>
      <c r="N40" s="68">
        <v>847115413</v>
      </c>
      <c r="O40" s="68">
        <v>14761737</v>
      </c>
      <c r="P40" s="68">
        <v>861877150</v>
      </c>
      <c r="Q40" s="69">
        <v>0</v>
      </c>
      <c r="R40" s="68">
        <v>157567061</v>
      </c>
      <c r="S40" s="68">
        <v>830218647</v>
      </c>
      <c r="T40" s="68">
        <v>29789737</v>
      </c>
      <c r="U40" s="68">
        <v>860008384</v>
      </c>
      <c r="V40" s="68">
        <v>159435827</v>
      </c>
      <c r="W40" s="68">
        <v>289187118</v>
      </c>
      <c r="X40" s="68">
        <v>221588328</v>
      </c>
      <c r="Y40" s="68">
        <v>67598790</v>
      </c>
      <c r="Z40" s="68">
        <v>289187118</v>
      </c>
      <c r="AA40" s="68">
        <v>570821266</v>
      </c>
    </row>
    <row r="41" spans="1:27" ht="16.5" hidden="1" customHeight="1" x14ac:dyDescent="0.25">
      <c r="A41" s="70" t="s">
        <v>175</v>
      </c>
      <c r="B41" s="70" t="s">
        <v>174</v>
      </c>
      <c r="C41" s="70" t="s">
        <v>96</v>
      </c>
      <c r="D41" s="70" t="s">
        <v>173</v>
      </c>
      <c r="E41" s="70" t="s">
        <v>94</v>
      </c>
      <c r="F41" s="68">
        <v>8557935</v>
      </c>
      <c r="G41" s="69">
        <v>0</v>
      </c>
      <c r="H41" s="69">
        <v>0</v>
      </c>
      <c r="I41" s="69">
        <v>0</v>
      </c>
      <c r="J41" s="69">
        <v>0</v>
      </c>
      <c r="K41" s="69">
        <v>0</v>
      </c>
      <c r="L41" s="68">
        <v>6176298</v>
      </c>
      <c r="M41" s="68">
        <v>2381637</v>
      </c>
      <c r="N41" s="68">
        <v>2381637</v>
      </c>
      <c r="O41" s="69">
        <v>0</v>
      </c>
      <c r="P41" s="68">
        <v>2381637</v>
      </c>
      <c r="Q41" s="69">
        <v>0</v>
      </c>
      <c r="R41" s="69">
        <v>0</v>
      </c>
      <c r="S41" s="68">
        <v>2381637</v>
      </c>
      <c r="T41" s="69">
        <v>0</v>
      </c>
      <c r="U41" s="68">
        <v>2381637</v>
      </c>
      <c r="V41" s="69">
        <v>0</v>
      </c>
      <c r="W41" s="68">
        <v>582756</v>
      </c>
      <c r="X41" s="68">
        <v>582756</v>
      </c>
      <c r="Y41" s="69">
        <v>0</v>
      </c>
      <c r="Z41" s="68">
        <v>582756</v>
      </c>
      <c r="AA41" s="68">
        <v>1798881</v>
      </c>
    </row>
    <row r="42" spans="1:27" ht="16.5" hidden="1" customHeight="1" x14ac:dyDescent="0.25">
      <c r="A42" s="70" t="s">
        <v>172</v>
      </c>
      <c r="B42" s="70" t="s">
        <v>171</v>
      </c>
      <c r="C42" s="70" t="s">
        <v>96</v>
      </c>
      <c r="D42" s="70" t="s">
        <v>170</v>
      </c>
      <c r="E42" s="70" t="s">
        <v>94</v>
      </c>
      <c r="F42" s="68">
        <v>283223236</v>
      </c>
      <c r="G42" s="69">
        <v>0</v>
      </c>
      <c r="H42" s="69">
        <v>0</v>
      </c>
      <c r="I42" s="69">
        <v>0</v>
      </c>
      <c r="J42" s="69">
        <v>0</v>
      </c>
      <c r="K42" s="68">
        <v>5958359</v>
      </c>
      <c r="L42" s="69">
        <v>0</v>
      </c>
      <c r="M42" s="68">
        <v>289181595</v>
      </c>
      <c r="N42" s="68">
        <v>270120796</v>
      </c>
      <c r="O42" s="68">
        <v>2311324</v>
      </c>
      <c r="P42" s="68">
        <v>272432120</v>
      </c>
      <c r="Q42" s="69">
        <v>0</v>
      </c>
      <c r="R42" s="68">
        <v>16749475</v>
      </c>
      <c r="S42" s="68">
        <v>270120796</v>
      </c>
      <c r="T42" s="68">
        <v>2311324</v>
      </c>
      <c r="U42" s="68">
        <v>272432120</v>
      </c>
      <c r="V42" s="68">
        <v>16749475</v>
      </c>
      <c r="W42" s="68">
        <v>30986413</v>
      </c>
      <c r="X42" s="68">
        <v>28675089</v>
      </c>
      <c r="Y42" s="68">
        <v>2311324</v>
      </c>
      <c r="Z42" s="68">
        <v>30986413</v>
      </c>
      <c r="AA42" s="68">
        <v>241445707</v>
      </c>
    </row>
    <row r="43" spans="1:27" ht="16.5" hidden="1" customHeight="1" x14ac:dyDescent="0.25">
      <c r="A43" s="70" t="s">
        <v>169</v>
      </c>
      <c r="B43" s="70" t="s">
        <v>168</v>
      </c>
      <c r="C43" s="70" t="s">
        <v>96</v>
      </c>
      <c r="D43" s="70" t="s">
        <v>167</v>
      </c>
      <c r="E43" s="70" t="s">
        <v>94</v>
      </c>
      <c r="F43" s="68">
        <v>81634894</v>
      </c>
      <c r="G43" s="69">
        <v>0</v>
      </c>
      <c r="H43" s="69">
        <v>0</v>
      </c>
      <c r="I43" s="69">
        <v>0</v>
      </c>
      <c r="J43" s="69">
        <v>0</v>
      </c>
      <c r="K43" s="68">
        <v>1594682</v>
      </c>
      <c r="L43" s="68">
        <v>9294117</v>
      </c>
      <c r="M43" s="68">
        <v>73935459</v>
      </c>
      <c r="N43" s="68">
        <v>25615460</v>
      </c>
      <c r="O43" s="68">
        <v>3117080</v>
      </c>
      <c r="P43" s="68">
        <v>28732540</v>
      </c>
      <c r="Q43" s="69">
        <v>0</v>
      </c>
      <c r="R43" s="68">
        <v>45202919</v>
      </c>
      <c r="S43" s="68">
        <v>11745694</v>
      </c>
      <c r="T43" s="68">
        <v>15118080</v>
      </c>
      <c r="U43" s="68">
        <v>26863774</v>
      </c>
      <c r="V43" s="68">
        <v>47071685</v>
      </c>
      <c r="W43" s="68">
        <v>10365570</v>
      </c>
      <c r="X43" s="68">
        <v>7248490</v>
      </c>
      <c r="Y43" s="68">
        <v>3117080</v>
      </c>
      <c r="Z43" s="68">
        <v>10365570</v>
      </c>
      <c r="AA43" s="68">
        <v>16498204</v>
      </c>
    </row>
    <row r="44" spans="1:27" ht="16.5" hidden="1" customHeight="1" x14ac:dyDescent="0.25">
      <c r="A44" s="70" t="s">
        <v>166</v>
      </c>
      <c r="B44" s="70" t="s">
        <v>165</v>
      </c>
      <c r="C44" s="70" t="s">
        <v>96</v>
      </c>
      <c r="D44" s="70" t="s">
        <v>164</v>
      </c>
      <c r="E44" s="70" t="s">
        <v>94</v>
      </c>
      <c r="F44" s="68">
        <v>628275000</v>
      </c>
      <c r="G44" s="69">
        <v>0</v>
      </c>
      <c r="H44" s="69">
        <v>0</v>
      </c>
      <c r="I44" s="69">
        <v>0</v>
      </c>
      <c r="J44" s="69">
        <v>0</v>
      </c>
      <c r="K44" s="68">
        <v>25670520</v>
      </c>
      <c r="L44" s="69">
        <v>0</v>
      </c>
      <c r="M44" s="68">
        <v>653945520</v>
      </c>
      <c r="N44" s="68">
        <v>548997520</v>
      </c>
      <c r="O44" s="68">
        <v>9333333</v>
      </c>
      <c r="P44" s="68">
        <v>558330853</v>
      </c>
      <c r="Q44" s="69">
        <v>0</v>
      </c>
      <c r="R44" s="68">
        <v>95614667</v>
      </c>
      <c r="S44" s="68">
        <v>545970520</v>
      </c>
      <c r="T44" s="68">
        <v>12360333</v>
      </c>
      <c r="U44" s="68">
        <v>558330853</v>
      </c>
      <c r="V44" s="68">
        <v>95614667</v>
      </c>
      <c r="W44" s="68">
        <v>247252379</v>
      </c>
      <c r="X44" s="68">
        <v>185081993</v>
      </c>
      <c r="Y44" s="68">
        <v>62170386</v>
      </c>
      <c r="Z44" s="68">
        <v>247252379</v>
      </c>
      <c r="AA44" s="68">
        <v>311078474</v>
      </c>
    </row>
    <row r="45" spans="1:27" ht="16.5" customHeight="1" x14ac:dyDescent="0.25">
      <c r="A45" s="70" t="s">
        <v>119</v>
      </c>
      <c r="B45" s="70" t="s">
        <v>163</v>
      </c>
      <c r="C45" s="70" t="s">
        <v>96</v>
      </c>
      <c r="D45" s="70" t="s">
        <v>162</v>
      </c>
      <c r="E45" s="70" t="s">
        <v>119</v>
      </c>
      <c r="F45" s="68">
        <v>40000000</v>
      </c>
      <c r="G45" s="69">
        <v>0</v>
      </c>
      <c r="H45" s="69">
        <v>0</v>
      </c>
      <c r="I45" s="69">
        <v>0</v>
      </c>
      <c r="J45" s="69">
        <v>0</v>
      </c>
      <c r="K45" s="69">
        <v>0</v>
      </c>
      <c r="L45" s="69">
        <v>0</v>
      </c>
      <c r="M45" s="68">
        <v>40000000</v>
      </c>
      <c r="N45" s="69">
        <v>0</v>
      </c>
      <c r="O45" s="69">
        <v>0</v>
      </c>
      <c r="P45" s="69">
        <v>0</v>
      </c>
      <c r="Q45" s="69">
        <v>0</v>
      </c>
      <c r="R45" s="68">
        <v>40000000</v>
      </c>
      <c r="S45" s="69">
        <v>0</v>
      </c>
      <c r="T45" s="69">
        <v>0</v>
      </c>
      <c r="U45" s="69">
        <v>0</v>
      </c>
      <c r="V45" s="68">
        <v>40000000</v>
      </c>
      <c r="W45" s="69">
        <v>0</v>
      </c>
      <c r="X45" s="69">
        <v>0</v>
      </c>
      <c r="Y45" s="69">
        <v>0</v>
      </c>
      <c r="Z45" s="69">
        <v>0</v>
      </c>
      <c r="AA45" s="69">
        <v>0</v>
      </c>
    </row>
    <row r="46" spans="1:27" ht="16.5" hidden="1" customHeight="1" x14ac:dyDescent="0.25">
      <c r="A46" s="70" t="s">
        <v>119</v>
      </c>
      <c r="B46" s="70" t="s">
        <v>161</v>
      </c>
      <c r="C46" s="70" t="s">
        <v>96</v>
      </c>
      <c r="D46" s="70" t="s">
        <v>160</v>
      </c>
      <c r="E46" s="70" t="s">
        <v>119</v>
      </c>
      <c r="F46" s="68">
        <v>40000000</v>
      </c>
      <c r="G46" s="69">
        <v>0</v>
      </c>
      <c r="H46" s="69">
        <v>0</v>
      </c>
      <c r="I46" s="69">
        <v>0</v>
      </c>
      <c r="J46" s="69">
        <v>0</v>
      </c>
      <c r="K46" s="69">
        <v>0</v>
      </c>
      <c r="L46" s="69">
        <v>0</v>
      </c>
      <c r="M46" s="68">
        <v>40000000</v>
      </c>
      <c r="N46" s="69">
        <v>0</v>
      </c>
      <c r="O46" s="69">
        <v>0</v>
      </c>
      <c r="P46" s="69">
        <v>0</v>
      </c>
      <c r="Q46" s="69">
        <v>0</v>
      </c>
      <c r="R46" s="68">
        <v>40000000</v>
      </c>
      <c r="S46" s="69">
        <v>0</v>
      </c>
      <c r="T46" s="69">
        <v>0</v>
      </c>
      <c r="U46" s="69">
        <v>0</v>
      </c>
      <c r="V46" s="68">
        <v>40000000</v>
      </c>
      <c r="W46" s="69">
        <v>0</v>
      </c>
      <c r="X46" s="69">
        <v>0</v>
      </c>
      <c r="Y46" s="69">
        <v>0</v>
      </c>
      <c r="Z46" s="69">
        <v>0</v>
      </c>
      <c r="AA46" s="69">
        <v>0</v>
      </c>
    </row>
    <row r="47" spans="1:27" ht="16.5" hidden="1" customHeight="1" x14ac:dyDescent="0.25">
      <c r="A47" s="70" t="s">
        <v>119</v>
      </c>
      <c r="B47" s="70" t="s">
        <v>159</v>
      </c>
      <c r="C47" s="70" t="s">
        <v>96</v>
      </c>
      <c r="D47" s="70" t="s">
        <v>158</v>
      </c>
      <c r="E47" s="70" t="s">
        <v>119</v>
      </c>
      <c r="F47" s="68">
        <v>40000000</v>
      </c>
      <c r="G47" s="69">
        <v>0</v>
      </c>
      <c r="H47" s="69">
        <v>0</v>
      </c>
      <c r="I47" s="69">
        <v>0</v>
      </c>
      <c r="J47" s="69">
        <v>0</v>
      </c>
      <c r="K47" s="69">
        <v>0</v>
      </c>
      <c r="L47" s="69">
        <v>0</v>
      </c>
      <c r="M47" s="68">
        <v>40000000</v>
      </c>
      <c r="N47" s="69">
        <v>0</v>
      </c>
      <c r="O47" s="69">
        <v>0</v>
      </c>
      <c r="P47" s="69">
        <v>0</v>
      </c>
      <c r="Q47" s="69">
        <v>0</v>
      </c>
      <c r="R47" s="68">
        <v>40000000</v>
      </c>
      <c r="S47" s="69">
        <v>0</v>
      </c>
      <c r="T47" s="69">
        <v>0</v>
      </c>
      <c r="U47" s="69">
        <v>0</v>
      </c>
      <c r="V47" s="68">
        <v>40000000</v>
      </c>
      <c r="W47" s="69">
        <v>0</v>
      </c>
      <c r="X47" s="69">
        <v>0</v>
      </c>
      <c r="Y47" s="69">
        <v>0</v>
      </c>
      <c r="Z47" s="69">
        <v>0</v>
      </c>
      <c r="AA47" s="69">
        <v>0</v>
      </c>
    </row>
    <row r="48" spans="1:27" ht="16.5" hidden="1" customHeight="1" x14ac:dyDescent="0.25">
      <c r="A48" s="70" t="s">
        <v>157</v>
      </c>
      <c r="B48" s="70" t="s">
        <v>156</v>
      </c>
      <c r="C48" s="70" t="s">
        <v>96</v>
      </c>
      <c r="D48" s="70" t="s">
        <v>155</v>
      </c>
      <c r="E48" s="70" t="s">
        <v>94</v>
      </c>
      <c r="F48" s="68">
        <v>40000000</v>
      </c>
      <c r="G48" s="69">
        <v>0</v>
      </c>
      <c r="H48" s="69">
        <v>0</v>
      </c>
      <c r="I48" s="69">
        <v>0</v>
      </c>
      <c r="J48" s="69">
        <v>0</v>
      </c>
      <c r="K48" s="69">
        <v>0</v>
      </c>
      <c r="L48" s="69">
        <v>0</v>
      </c>
      <c r="M48" s="68">
        <v>40000000</v>
      </c>
      <c r="N48" s="69">
        <v>0</v>
      </c>
      <c r="O48" s="69">
        <v>0</v>
      </c>
      <c r="P48" s="69">
        <v>0</v>
      </c>
      <c r="Q48" s="69">
        <v>0</v>
      </c>
      <c r="R48" s="68">
        <v>40000000</v>
      </c>
      <c r="S48" s="69">
        <v>0</v>
      </c>
      <c r="T48" s="69">
        <v>0</v>
      </c>
      <c r="U48" s="69">
        <v>0</v>
      </c>
      <c r="V48" s="68">
        <v>40000000</v>
      </c>
      <c r="W48" s="69">
        <v>0</v>
      </c>
      <c r="X48" s="69">
        <v>0</v>
      </c>
      <c r="Y48" s="69">
        <v>0</v>
      </c>
      <c r="Z48" s="69">
        <v>0</v>
      </c>
      <c r="AA48" s="69">
        <v>0</v>
      </c>
    </row>
    <row r="49" spans="1:27" ht="16.5" customHeight="1" x14ac:dyDescent="0.25">
      <c r="A49" s="70" t="s">
        <v>119</v>
      </c>
      <c r="B49" s="70" t="s">
        <v>154</v>
      </c>
      <c r="C49" s="70" t="s">
        <v>96</v>
      </c>
      <c r="D49" s="70" t="s">
        <v>153</v>
      </c>
      <c r="E49" s="70" t="s">
        <v>119</v>
      </c>
      <c r="F49" s="68">
        <v>15321058</v>
      </c>
      <c r="G49" s="69">
        <v>0</v>
      </c>
      <c r="H49" s="69">
        <v>0</v>
      </c>
      <c r="I49" s="69">
        <v>0</v>
      </c>
      <c r="J49" s="69">
        <v>0</v>
      </c>
      <c r="K49" s="69">
        <v>0</v>
      </c>
      <c r="L49" s="69">
        <v>0</v>
      </c>
      <c r="M49" s="68">
        <v>15321058</v>
      </c>
      <c r="N49" s="68">
        <v>15321058</v>
      </c>
      <c r="O49" s="69">
        <v>0</v>
      </c>
      <c r="P49" s="68">
        <v>15321058</v>
      </c>
      <c r="Q49" s="69">
        <v>0</v>
      </c>
      <c r="R49" s="69">
        <v>0</v>
      </c>
      <c r="S49" s="68">
        <v>15321058</v>
      </c>
      <c r="T49" s="69">
        <v>0</v>
      </c>
      <c r="U49" s="68">
        <v>15321058</v>
      </c>
      <c r="V49" s="69">
        <v>0</v>
      </c>
      <c r="W49" s="68">
        <v>7660530</v>
      </c>
      <c r="X49" s="68">
        <v>6383775</v>
      </c>
      <c r="Y49" s="68">
        <v>1276755</v>
      </c>
      <c r="Z49" s="68">
        <v>7660530</v>
      </c>
      <c r="AA49" s="68">
        <v>7660528</v>
      </c>
    </row>
    <row r="50" spans="1:27" ht="16.5" hidden="1" customHeight="1" x14ac:dyDescent="0.25">
      <c r="A50" s="70" t="s">
        <v>119</v>
      </c>
      <c r="B50" s="70" t="s">
        <v>152</v>
      </c>
      <c r="C50" s="70" t="s">
        <v>96</v>
      </c>
      <c r="D50" s="70" t="s">
        <v>151</v>
      </c>
      <c r="E50" s="70" t="s">
        <v>119</v>
      </c>
      <c r="F50" s="68">
        <v>15321058</v>
      </c>
      <c r="G50" s="69">
        <v>0</v>
      </c>
      <c r="H50" s="69">
        <v>0</v>
      </c>
      <c r="I50" s="69">
        <v>0</v>
      </c>
      <c r="J50" s="69">
        <v>0</v>
      </c>
      <c r="K50" s="69">
        <v>0</v>
      </c>
      <c r="L50" s="69">
        <v>0</v>
      </c>
      <c r="M50" s="68">
        <v>15321058</v>
      </c>
      <c r="N50" s="68">
        <v>15321058</v>
      </c>
      <c r="O50" s="69">
        <v>0</v>
      </c>
      <c r="P50" s="68">
        <v>15321058</v>
      </c>
      <c r="Q50" s="69">
        <v>0</v>
      </c>
      <c r="R50" s="69">
        <v>0</v>
      </c>
      <c r="S50" s="68">
        <v>15321058</v>
      </c>
      <c r="T50" s="69">
        <v>0</v>
      </c>
      <c r="U50" s="68">
        <v>15321058</v>
      </c>
      <c r="V50" s="69">
        <v>0</v>
      </c>
      <c r="W50" s="68">
        <v>7660530</v>
      </c>
      <c r="X50" s="68">
        <v>6383775</v>
      </c>
      <c r="Y50" s="68">
        <v>1276755</v>
      </c>
      <c r="Z50" s="68">
        <v>7660530</v>
      </c>
      <c r="AA50" s="68">
        <v>7660528</v>
      </c>
    </row>
    <row r="51" spans="1:27" ht="16.5" hidden="1" customHeight="1" x14ac:dyDescent="0.25">
      <c r="A51" s="70" t="s">
        <v>150</v>
      </c>
      <c r="B51" s="70" t="s">
        <v>149</v>
      </c>
      <c r="C51" s="70" t="s">
        <v>96</v>
      </c>
      <c r="D51" s="70" t="s">
        <v>148</v>
      </c>
      <c r="E51" s="70" t="s">
        <v>94</v>
      </c>
      <c r="F51" s="68">
        <v>15321058</v>
      </c>
      <c r="G51" s="69">
        <v>0</v>
      </c>
      <c r="H51" s="69">
        <v>0</v>
      </c>
      <c r="I51" s="69">
        <v>0</v>
      </c>
      <c r="J51" s="69">
        <v>0</v>
      </c>
      <c r="K51" s="69">
        <v>0</v>
      </c>
      <c r="L51" s="69">
        <v>0</v>
      </c>
      <c r="M51" s="68">
        <v>15321058</v>
      </c>
      <c r="N51" s="68">
        <v>15321058</v>
      </c>
      <c r="O51" s="69">
        <v>0</v>
      </c>
      <c r="P51" s="68">
        <v>15321058</v>
      </c>
      <c r="Q51" s="69">
        <v>0</v>
      </c>
      <c r="R51" s="69">
        <v>0</v>
      </c>
      <c r="S51" s="68">
        <v>15321058</v>
      </c>
      <c r="T51" s="69">
        <v>0</v>
      </c>
      <c r="U51" s="68">
        <v>15321058</v>
      </c>
      <c r="V51" s="69">
        <v>0</v>
      </c>
      <c r="W51" s="68">
        <v>7660530</v>
      </c>
      <c r="X51" s="68">
        <v>6383775</v>
      </c>
      <c r="Y51" s="68">
        <v>1276755</v>
      </c>
      <c r="Z51" s="68">
        <v>7660530</v>
      </c>
      <c r="AA51" s="68">
        <v>7660528</v>
      </c>
    </row>
    <row r="52" spans="1:27" ht="16.5" customHeight="1" x14ac:dyDescent="0.25">
      <c r="A52" s="70" t="s">
        <v>119</v>
      </c>
      <c r="B52" s="70" t="s">
        <v>147</v>
      </c>
      <c r="C52" s="70" t="s">
        <v>96</v>
      </c>
      <c r="D52" s="70" t="s">
        <v>146</v>
      </c>
      <c r="E52" s="70" t="s">
        <v>119</v>
      </c>
      <c r="F52" s="68">
        <v>1441250000</v>
      </c>
      <c r="G52" s="68">
        <v>1946847948.47</v>
      </c>
      <c r="H52" s="69">
        <v>0</v>
      </c>
      <c r="I52" s="69">
        <v>0</v>
      </c>
      <c r="J52" s="69">
        <v>0</v>
      </c>
      <c r="K52" s="68">
        <v>94434883</v>
      </c>
      <c r="L52" s="68">
        <v>70434883</v>
      </c>
      <c r="M52" s="68">
        <v>3412097948.4699998</v>
      </c>
      <c r="N52" s="68">
        <v>1280047527</v>
      </c>
      <c r="O52" s="68">
        <v>35782858</v>
      </c>
      <c r="P52" s="68">
        <v>1315830385</v>
      </c>
      <c r="Q52" s="69">
        <v>0</v>
      </c>
      <c r="R52" s="68">
        <v>2096267563.47</v>
      </c>
      <c r="S52" s="68">
        <v>1280047527</v>
      </c>
      <c r="T52" s="68">
        <v>35782858</v>
      </c>
      <c r="U52" s="68">
        <v>1315830385</v>
      </c>
      <c r="V52" s="68">
        <v>2096267563.47</v>
      </c>
      <c r="W52" s="68">
        <v>208885459</v>
      </c>
      <c r="X52" s="68">
        <v>149602734</v>
      </c>
      <c r="Y52" s="68">
        <v>59282725</v>
      </c>
      <c r="Z52" s="68">
        <v>208885459</v>
      </c>
      <c r="AA52" s="68">
        <v>1106944926</v>
      </c>
    </row>
    <row r="53" spans="1:27" ht="16.5" hidden="1" customHeight="1" x14ac:dyDescent="0.25">
      <c r="A53" s="70" t="s">
        <v>119</v>
      </c>
      <c r="B53" s="70" t="s">
        <v>145</v>
      </c>
      <c r="C53" s="70" t="s">
        <v>96</v>
      </c>
      <c r="D53" s="70" t="s">
        <v>144</v>
      </c>
      <c r="E53" s="70" t="s">
        <v>119</v>
      </c>
      <c r="F53" s="68">
        <v>1441250000</v>
      </c>
      <c r="G53" s="68">
        <v>1591433235.47</v>
      </c>
      <c r="H53" s="69">
        <v>0</v>
      </c>
      <c r="I53" s="69">
        <v>0</v>
      </c>
      <c r="J53" s="69">
        <v>0</v>
      </c>
      <c r="K53" s="68">
        <v>94434883</v>
      </c>
      <c r="L53" s="68">
        <v>70434883</v>
      </c>
      <c r="M53" s="68">
        <v>3056683235.4699998</v>
      </c>
      <c r="N53" s="68">
        <v>1280047527</v>
      </c>
      <c r="O53" s="68">
        <v>35782858</v>
      </c>
      <c r="P53" s="68">
        <v>1315830385</v>
      </c>
      <c r="Q53" s="69">
        <v>0</v>
      </c>
      <c r="R53" s="68">
        <v>1740852850.47</v>
      </c>
      <c r="S53" s="68">
        <v>1280047527</v>
      </c>
      <c r="T53" s="68">
        <v>35782858</v>
      </c>
      <c r="U53" s="68">
        <v>1315830385</v>
      </c>
      <c r="V53" s="68">
        <v>1740852850.47</v>
      </c>
      <c r="W53" s="68">
        <v>208885459</v>
      </c>
      <c r="X53" s="68">
        <v>149602734</v>
      </c>
      <c r="Y53" s="68">
        <v>59282725</v>
      </c>
      <c r="Z53" s="68">
        <v>208885459</v>
      </c>
      <c r="AA53" s="68">
        <v>1106944926</v>
      </c>
    </row>
    <row r="54" spans="1:27" ht="16.5" hidden="1" customHeight="1" x14ac:dyDescent="0.25">
      <c r="A54" s="70" t="s">
        <v>119</v>
      </c>
      <c r="B54" s="70" t="s">
        <v>143</v>
      </c>
      <c r="C54" s="70" t="s">
        <v>96</v>
      </c>
      <c r="D54" s="70" t="s">
        <v>142</v>
      </c>
      <c r="E54" s="70" t="s">
        <v>119</v>
      </c>
      <c r="F54" s="69">
        <v>0</v>
      </c>
      <c r="G54" s="68">
        <v>379633195.47000003</v>
      </c>
      <c r="H54" s="69">
        <v>0</v>
      </c>
      <c r="I54" s="69">
        <v>0</v>
      </c>
      <c r="J54" s="69">
        <v>0</v>
      </c>
      <c r="K54" s="69">
        <v>0</v>
      </c>
      <c r="L54" s="69">
        <v>0</v>
      </c>
      <c r="M54" s="68">
        <v>379633195.47000003</v>
      </c>
      <c r="N54" s="69">
        <v>0</v>
      </c>
      <c r="O54" s="69">
        <v>0</v>
      </c>
      <c r="P54" s="69">
        <v>0</v>
      </c>
      <c r="Q54" s="69">
        <v>0</v>
      </c>
      <c r="R54" s="68">
        <v>379633195.47000003</v>
      </c>
      <c r="S54" s="69">
        <v>0</v>
      </c>
      <c r="T54" s="69">
        <v>0</v>
      </c>
      <c r="U54" s="69">
        <v>0</v>
      </c>
      <c r="V54" s="68">
        <v>379633195.47000003</v>
      </c>
      <c r="W54" s="69">
        <v>0</v>
      </c>
      <c r="X54" s="69">
        <v>0</v>
      </c>
      <c r="Y54" s="69">
        <v>0</v>
      </c>
      <c r="Z54" s="69">
        <v>0</v>
      </c>
      <c r="AA54" s="69">
        <v>0</v>
      </c>
    </row>
    <row r="55" spans="1:27" ht="16.5" hidden="1" customHeight="1" x14ac:dyDescent="0.25">
      <c r="A55" s="70" t="s">
        <v>119</v>
      </c>
      <c r="B55" s="70" t="s">
        <v>141</v>
      </c>
      <c r="C55" s="70" t="s">
        <v>96</v>
      </c>
      <c r="D55" s="70" t="s">
        <v>140</v>
      </c>
      <c r="E55" s="70" t="s">
        <v>119</v>
      </c>
      <c r="F55" s="69">
        <v>0</v>
      </c>
      <c r="G55" s="68">
        <v>379633195.47000003</v>
      </c>
      <c r="H55" s="69">
        <v>0</v>
      </c>
      <c r="I55" s="69">
        <v>0</v>
      </c>
      <c r="J55" s="69">
        <v>0</v>
      </c>
      <c r="K55" s="69">
        <v>0</v>
      </c>
      <c r="L55" s="69">
        <v>0</v>
      </c>
      <c r="M55" s="68">
        <v>379633195.47000003</v>
      </c>
      <c r="N55" s="69">
        <v>0</v>
      </c>
      <c r="O55" s="69">
        <v>0</v>
      </c>
      <c r="P55" s="69">
        <v>0</v>
      </c>
      <c r="Q55" s="69">
        <v>0</v>
      </c>
      <c r="R55" s="68">
        <v>379633195.47000003</v>
      </c>
      <c r="S55" s="69">
        <v>0</v>
      </c>
      <c r="T55" s="69">
        <v>0</v>
      </c>
      <c r="U55" s="69">
        <v>0</v>
      </c>
      <c r="V55" s="68">
        <v>379633195.47000003</v>
      </c>
      <c r="W55" s="69">
        <v>0</v>
      </c>
      <c r="X55" s="69">
        <v>0</v>
      </c>
      <c r="Y55" s="69">
        <v>0</v>
      </c>
      <c r="Z55" s="69">
        <v>0</v>
      </c>
      <c r="AA55" s="69">
        <v>0</v>
      </c>
    </row>
    <row r="56" spans="1:27" ht="26.25" customHeight="1" x14ac:dyDescent="0.25">
      <c r="A56" s="70" t="s">
        <v>139</v>
      </c>
      <c r="B56" s="70" t="s">
        <v>138</v>
      </c>
      <c r="C56" s="70" t="s">
        <v>96</v>
      </c>
      <c r="D56" s="71" t="s">
        <v>137</v>
      </c>
      <c r="E56" s="70" t="s">
        <v>108</v>
      </c>
      <c r="F56" s="69">
        <v>0</v>
      </c>
      <c r="G56" s="68">
        <v>2400000</v>
      </c>
      <c r="H56" s="69">
        <v>0</v>
      </c>
      <c r="I56" s="69">
        <v>0</v>
      </c>
      <c r="J56" s="69">
        <v>0</v>
      </c>
      <c r="K56" s="69">
        <v>0</v>
      </c>
      <c r="L56" s="69">
        <v>0</v>
      </c>
      <c r="M56" s="68">
        <v>2400000</v>
      </c>
      <c r="N56" s="69">
        <v>0</v>
      </c>
      <c r="O56" s="69">
        <v>0</v>
      </c>
      <c r="P56" s="69">
        <v>0</v>
      </c>
      <c r="Q56" s="69">
        <v>0</v>
      </c>
      <c r="R56" s="68">
        <v>2400000</v>
      </c>
      <c r="S56" s="69">
        <v>0</v>
      </c>
      <c r="T56" s="69">
        <v>0</v>
      </c>
      <c r="U56" s="69">
        <v>0</v>
      </c>
      <c r="V56" s="68">
        <v>2400000</v>
      </c>
      <c r="W56" s="69">
        <v>0</v>
      </c>
      <c r="X56" s="69">
        <v>0</v>
      </c>
      <c r="Y56" s="69">
        <v>0</v>
      </c>
      <c r="Z56" s="69">
        <v>0</v>
      </c>
      <c r="AA56" s="69">
        <v>0</v>
      </c>
    </row>
    <row r="57" spans="1:27" ht="16.5" customHeight="1" x14ac:dyDescent="0.25">
      <c r="A57" s="70" t="s">
        <v>136</v>
      </c>
      <c r="B57" s="70" t="s">
        <v>133</v>
      </c>
      <c r="C57" s="70" t="s">
        <v>96</v>
      </c>
      <c r="D57" s="73" t="s">
        <v>135</v>
      </c>
      <c r="E57" s="70" t="s">
        <v>108</v>
      </c>
      <c r="F57" s="69">
        <v>0</v>
      </c>
      <c r="G57" s="68">
        <v>372033195.47000003</v>
      </c>
      <c r="H57" s="69">
        <v>0</v>
      </c>
      <c r="I57" s="69">
        <v>0</v>
      </c>
      <c r="J57" s="69">
        <v>0</v>
      </c>
      <c r="K57" s="69">
        <v>0</v>
      </c>
      <c r="L57" s="69">
        <v>0</v>
      </c>
      <c r="M57" s="68">
        <v>372033195.47000003</v>
      </c>
      <c r="N57" s="69">
        <v>0</v>
      </c>
      <c r="O57" s="69">
        <v>0</v>
      </c>
      <c r="P57" s="69">
        <v>0</v>
      </c>
      <c r="Q57" s="69">
        <v>0</v>
      </c>
      <c r="R57" s="68">
        <v>372033195.47000003</v>
      </c>
      <c r="S57" s="69">
        <v>0</v>
      </c>
      <c r="T57" s="69">
        <v>0</v>
      </c>
      <c r="U57" s="69">
        <v>0</v>
      </c>
      <c r="V57" s="68">
        <v>372033195.47000003</v>
      </c>
      <c r="W57" s="69">
        <v>0</v>
      </c>
      <c r="X57" s="69">
        <v>0</v>
      </c>
      <c r="Y57" s="69">
        <v>0</v>
      </c>
      <c r="Z57" s="69">
        <v>0</v>
      </c>
      <c r="AA57" s="69">
        <v>0</v>
      </c>
    </row>
    <row r="58" spans="1:27" ht="16.5" customHeight="1" x14ac:dyDescent="0.25">
      <c r="A58" s="70" t="s">
        <v>134</v>
      </c>
      <c r="B58" s="70" t="s">
        <v>133</v>
      </c>
      <c r="C58" s="70" t="s">
        <v>96</v>
      </c>
      <c r="D58" s="71" t="s">
        <v>132</v>
      </c>
      <c r="E58" s="70" t="s">
        <v>131</v>
      </c>
      <c r="F58" s="69">
        <v>0</v>
      </c>
      <c r="G58" s="68">
        <v>5200000</v>
      </c>
      <c r="H58" s="69">
        <v>0</v>
      </c>
      <c r="I58" s="69">
        <v>0</v>
      </c>
      <c r="J58" s="69">
        <v>0</v>
      </c>
      <c r="K58" s="69">
        <v>0</v>
      </c>
      <c r="L58" s="69">
        <v>0</v>
      </c>
      <c r="M58" s="68">
        <v>5200000</v>
      </c>
      <c r="N58" s="69">
        <v>0</v>
      </c>
      <c r="O58" s="69">
        <v>0</v>
      </c>
      <c r="P58" s="69">
        <v>0</v>
      </c>
      <c r="Q58" s="69">
        <v>0</v>
      </c>
      <c r="R58" s="68">
        <v>5200000</v>
      </c>
      <c r="S58" s="69">
        <v>0</v>
      </c>
      <c r="T58" s="69">
        <v>0</v>
      </c>
      <c r="U58" s="69">
        <v>0</v>
      </c>
      <c r="V58" s="68">
        <v>5200000</v>
      </c>
      <c r="W58" s="69">
        <v>0</v>
      </c>
      <c r="X58" s="69">
        <v>0</v>
      </c>
      <c r="Y58" s="69">
        <v>0</v>
      </c>
      <c r="Z58" s="69">
        <v>0</v>
      </c>
      <c r="AA58" s="69">
        <v>0</v>
      </c>
    </row>
    <row r="59" spans="1:27" ht="16.5" hidden="1" customHeight="1" x14ac:dyDescent="0.25">
      <c r="A59" s="70" t="s">
        <v>119</v>
      </c>
      <c r="B59" s="70" t="s">
        <v>130</v>
      </c>
      <c r="C59" s="70" t="s">
        <v>96</v>
      </c>
      <c r="D59" s="70" t="s">
        <v>129</v>
      </c>
      <c r="E59" s="70" t="s">
        <v>119</v>
      </c>
      <c r="F59" s="69">
        <v>0</v>
      </c>
      <c r="G59" s="68">
        <v>355414713</v>
      </c>
      <c r="H59" s="69">
        <v>0</v>
      </c>
      <c r="I59" s="69">
        <v>0</v>
      </c>
      <c r="J59" s="69">
        <v>0</v>
      </c>
      <c r="K59" s="69">
        <v>0</v>
      </c>
      <c r="L59" s="69">
        <v>0</v>
      </c>
      <c r="M59" s="68">
        <v>355414713</v>
      </c>
      <c r="N59" s="69">
        <v>0</v>
      </c>
      <c r="O59" s="69">
        <v>0</v>
      </c>
      <c r="P59" s="69">
        <v>0</v>
      </c>
      <c r="Q59" s="69">
        <v>0</v>
      </c>
      <c r="R59" s="68">
        <v>355414713</v>
      </c>
      <c r="S59" s="69">
        <v>0</v>
      </c>
      <c r="T59" s="69">
        <v>0</v>
      </c>
      <c r="U59" s="69">
        <v>0</v>
      </c>
      <c r="V59" s="68">
        <v>355414713</v>
      </c>
      <c r="W59" s="69">
        <v>0</v>
      </c>
      <c r="X59" s="69">
        <v>0</v>
      </c>
      <c r="Y59" s="69">
        <v>0</v>
      </c>
      <c r="Z59" s="69">
        <v>0</v>
      </c>
      <c r="AA59" s="69">
        <v>0</v>
      </c>
    </row>
    <row r="60" spans="1:27" ht="16.5" hidden="1" customHeight="1" x14ac:dyDescent="0.25">
      <c r="A60" s="70" t="s">
        <v>119</v>
      </c>
      <c r="B60" s="70" t="s">
        <v>128</v>
      </c>
      <c r="C60" s="70" t="s">
        <v>96</v>
      </c>
      <c r="D60" s="70" t="s">
        <v>127</v>
      </c>
      <c r="E60" s="70" t="s">
        <v>119</v>
      </c>
      <c r="F60" s="69">
        <v>0</v>
      </c>
      <c r="G60" s="68">
        <v>355414713</v>
      </c>
      <c r="H60" s="69">
        <v>0</v>
      </c>
      <c r="I60" s="69">
        <v>0</v>
      </c>
      <c r="J60" s="69">
        <v>0</v>
      </c>
      <c r="K60" s="69">
        <v>0</v>
      </c>
      <c r="L60" s="69">
        <v>0</v>
      </c>
      <c r="M60" s="68">
        <v>355414713</v>
      </c>
      <c r="N60" s="69">
        <v>0</v>
      </c>
      <c r="O60" s="69">
        <v>0</v>
      </c>
      <c r="P60" s="69">
        <v>0</v>
      </c>
      <c r="Q60" s="69">
        <v>0</v>
      </c>
      <c r="R60" s="68">
        <v>355414713</v>
      </c>
      <c r="S60" s="69">
        <v>0</v>
      </c>
      <c r="T60" s="69">
        <v>0</v>
      </c>
      <c r="U60" s="69">
        <v>0</v>
      </c>
      <c r="V60" s="68">
        <v>355414713</v>
      </c>
      <c r="W60" s="69">
        <v>0</v>
      </c>
      <c r="X60" s="69">
        <v>0</v>
      </c>
      <c r="Y60" s="69">
        <v>0</v>
      </c>
      <c r="Z60" s="69">
        <v>0</v>
      </c>
      <c r="AA60" s="69">
        <v>0</v>
      </c>
    </row>
    <row r="61" spans="1:27" ht="16.5" hidden="1" customHeight="1" x14ac:dyDescent="0.25">
      <c r="A61" s="70" t="s">
        <v>119</v>
      </c>
      <c r="B61" s="70" t="s">
        <v>126</v>
      </c>
      <c r="C61" s="70" t="s">
        <v>96</v>
      </c>
      <c r="D61" s="70" t="s">
        <v>125</v>
      </c>
      <c r="E61" s="70" t="s">
        <v>119</v>
      </c>
      <c r="F61" s="69">
        <v>0</v>
      </c>
      <c r="G61" s="68">
        <v>355414713</v>
      </c>
      <c r="H61" s="69">
        <v>0</v>
      </c>
      <c r="I61" s="69">
        <v>0</v>
      </c>
      <c r="J61" s="69">
        <v>0</v>
      </c>
      <c r="K61" s="69">
        <v>0</v>
      </c>
      <c r="L61" s="69">
        <v>0</v>
      </c>
      <c r="M61" s="68">
        <v>355414713</v>
      </c>
      <c r="N61" s="69">
        <v>0</v>
      </c>
      <c r="O61" s="69">
        <v>0</v>
      </c>
      <c r="P61" s="69">
        <v>0</v>
      </c>
      <c r="Q61" s="69">
        <v>0</v>
      </c>
      <c r="R61" s="68">
        <v>355414713</v>
      </c>
      <c r="S61" s="69">
        <v>0</v>
      </c>
      <c r="T61" s="69">
        <v>0</v>
      </c>
      <c r="U61" s="69">
        <v>0</v>
      </c>
      <c r="V61" s="68">
        <v>355414713</v>
      </c>
      <c r="W61" s="69">
        <v>0</v>
      </c>
      <c r="X61" s="69">
        <v>0</v>
      </c>
      <c r="Y61" s="69">
        <v>0</v>
      </c>
      <c r="Z61" s="69">
        <v>0</v>
      </c>
      <c r="AA61" s="69">
        <v>0</v>
      </c>
    </row>
    <row r="62" spans="1:27" ht="16.5" customHeight="1" x14ac:dyDescent="0.25">
      <c r="A62" s="70" t="s">
        <v>124</v>
      </c>
      <c r="B62" s="70" t="s">
        <v>123</v>
      </c>
      <c r="C62" s="70" t="s">
        <v>96</v>
      </c>
      <c r="D62" s="71" t="s">
        <v>122</v>
      </c>
      <c r="E62" s="70" t="s">
        <v>108</v>
      </c>
      <c r="F62" s="69">
        <v>0</v>
      </c>
      <c r="G62" s="68">
        <v>355414713</v>
      </c>
      <c r="H62" s="69">
        <v>0</v>
      </c>
      <c r="I62" s="69">
        <v>0</v>
      </c>
      <c r="J62" s="69">
        <v>0</v>
      </c>
      <c r="K62" s="69">
        <v>0</v>
      </c>
      <c r="L62" s="69">
        <v>0</v>
      </c>
      <c r="M62" s="68">
        <v>355414713</v>
      </c>
      <c r="N62" s="69">
        <v>0</v>
      </c>
      <c r="O62" s="69">
        <v>0</v>
      </c>
      <c r="P62" s="69">
        <v>0</v>
      </c>
      <c r="Q62" s="69">
        <v>0</v>
      </c>
      <c r="R62" s="68">
        <v>355414713</v>
      </c>
      <c r="S62" s="69">
        <v>0</v>
      </c>
      <c r="T62" s="69">
        <v>0</v>
      </c>
      <c r="U62" s="69">
        <v>0</v>
      </c>
      <c r="V62" s="68">
        <v>355414713</v>
      </c>
      <c r="W62" s="69">
        <v>0</v>
      </c>
      <c r="X62" s="69">
        <v>0</v>
      </c>
      <c r="Y62" s="69">
        <v>0</v>
      </c>
      <c r="Z62" s="69">
        <v>0</v>
      </c>
      <c r="AA62" s="69">
        <v>0</v>
      </c>
    </row>
    <row r="63" spans="1:27" ht="16.5" hidden="1" customHeight="1" x14ac:dyDescent="0.25">
      <c r="A63" s="70" t="s">
        <v>119</v>
      </c>
      <c r="B63" s="70" t="s">
        <v>121</v>
      </c>
      <c r="C63" s="70" t="s">
        <v>96</v>
      </c>
      <c r="D63" s="70" t="s">
        <v>120</v>
      </c>
      <c r="E63" s="70" t="s">
        <v>119</v>
      </c>
      <c r="F63" s="68">
        <v>1441250000</v>
      </c>
      <c r="G63" s="68">
        <v>1211800040</v>
      </c>
      <c r="H63" s="69">
        <v>0</v>
      </c>
      <c r="I63" s="69">
        <v>0</v>
      </c>
      <c r="J63" s="69">
        <v>0</v>
      </c>
      <c r="K63" s="68">
        <v>94434883</v>
      </c>
      <c r="L63" s="68">
        <v>70434883</v>
      </c>
      <c r="M63" s="68">
        <v>2677050040</v>
      </c>
      <c r="N63" s="68">
        <v>1280047527</v>
      </c>
      <c r="O63" s="68">
        <v>35782858</v>
      </c>
      <c r="P63" s="68">
        <v>1315830385</v>
      </c>
      <c r="Q63" s="69">
        <v>0</v>
      </c>
      <c r="R63" s="68">
        <v>1361219655</v>
      </c>
      <c r="S63" s="68">
        <v>1280047527</v>
      </c>
      <c r="T63" s="68">
        <v>35782858</v>
      </c>
      <c r="U63" s="68">
        <v>1315830385</v>
      </c>
      <c r="V63" s="68">
        <v>1361219655</v>
      </c>
      <c r="W63" s="68">
        <v>208885459</v>
      </c>
      <c r="X63" s="68">
        <v>149602734</v>
      </c>
      <c r="Y63" s="68">
        <v>59282725</v>
      </c>
      <c r="Z63" s="68">
        <v>208885459</v>
      </c>
      <c r="AA63" s="68">
        <v>1106944926</v>
      </c>
    </row>
    <row r="64" spans="1:27" ht="25.5" customHeight="1" x14ac:dyDescent="0.25">
      <c r="A64" s="70" t="s">
        <v>118</v>
      </c>
      <c r="B64" s="70" t="s">
        <v>117</v>
      </c>
      <c r="C64" s="70" t="s">
        <v>96</v>
      </c>
      <c r="D64" s="73" t="s">
        <v>116</v>
      </c>
      <c r="E64" s="70" t="s">
        <v>94</v>
      </c>
      <c r="F64" s="68">
        <v>11781000</v>
      </c>
      <c r="G64" s="68">
        <v>43500000</v>
      </c>
      <c r="H64" s="69">
        <v>0</v>
      </c>
      <c r="I64" s="69">
        <v>0</v>
      </c>
      <c r="J64" s="69">
        <v>0</v>
      </c>
      <c r="K64" s="68">
        <v>69909883</v>
      </c>
      <c r="L64" s="69">
        <v>0</v>
      </c>
      <c r="M64" s="68">
        <v>125190883</v>
      </c>
      <c r="N64" s="68">
        <v>28584410</v>
      </c>
      <c r="O64" s="68">
        <v>649525</v>
      </c>
      <c r="P64" s="68">
        <v>29233935</v>
      </c>
      <c r="Q64" s="69">
        <v>0</v>
      </c>
      <c r="R64" s="68">
        <v>95956948</v>
      </c>
      <c r="S64" s="68">
        <v>28584410</v>
      </c>
      <c r="T64" s="68">
        <v>649525</v>
      </c>
      <c r="U64" s="68">
        <v>29233935</v>
      </c>
      <c r="V64" s="68">
        <v>95956948</v>
      </c>
      <c r="W64" s="68">
        <v>1233935</v>
      </c>
      <c r="X64" s="68">
        <v>584410</v>
      </c>
      <c r="Y64" s="68">
        <v>649525</v>
      </c>
      <c r="Z64" s="68">
        <v>1233935</v>
      </c>
      <c r="AA64" s="68">
        <v>28000000</v>
      </c>
    </row>
    <row r="65" spans="1:27" ht="25.5" customHeight="1" x14ac:dyDescent="0.25">
      <c r="A65" s="70" t="s">
        <v>115</v>
      </c>
      <c r="B65" s="70" t="s">
        <v>106</v>
      </c>
      <c r="C65" s="70" t="s">
        <v>96</v>
      </c>
      <c r="D65" s="73" t="s">
        <v>114</v>
      </c>
      <c r="E65" s="70" t="s">
        <v>94</v>
      </c>
      <c r="F65" s="68">
        <v>51975000</v>
      </c>
      <c r="G65" s="69">
        <v>0</v>
      </c>
      <c r="H65" s="69">
        <v>0</v>
      </c>
      <c r="I65" s="69">
        <v>0</v>
      </c>
      <c r="J65" s="69">
        <v>0</v>
      </c>
      <c r="K65" s="68">
        <v>525000</v>
      </c>
      <c r="L65" s="69">
        <v>0</v>
      </c>
      <c r="M65" s="68">
        <v>52500000</v>
      </c>
      <c r="N65" s="68">
        <v>50000000</v>
      </c>
      <c r="O65" s="69">
        <v>0</v>
      </c>
      <c r="P65" s="68">
        <v>50000000</v>
      </c>
      <c r="Q65" s="69">
        <v>0</v>
      </c>
      <c r="R65" s="68">
        <v>2500000</v>
      </c>
      <c r="S65" s="68">
        <v>50000000</v>
      </c>
      <c r="T65" s="69">
        <v>0</v>
      </c>
      <c r="U65" s="68">
        <v>50000000</v>
      </c>
      <c r="V65" s="68">
        <v>2500000</v>
      </c>
      <c r="W65" s="68">
        <v>20000000</v>
      </c>
      <c r="X65" s="68">
        <v>15000000</v>
      </c>
      <c r="Y65" s="68">
        <v>5000000</v>
      </c>
      <c r="Z65" s="68">
        <v>20000000</v>
      </c>
      <c r="AA65" s="68">
        <v>30000000</v>
      </c>
    </row>
    <row r="66" spans="1:27" ht="25.5" customHeight="1" x14ac:dyDescent="0.25">
      <c r="A66" s="70" t="s">
        <v>113</v>
      </c>
      <c r="B66" s="70" t="s">
        <v>106</v>
      </c>
      <c r="C66" s="70" t="s">
        <v>96</v>
      </c>
      <c r="D66" s="73" t="s">
        <v>112</v>
      </c>
      <c r="E66" s="70" t="s">
        <v>111</v>
      </c>
      <c r="F66" s="69">
        <v>0</v>
      </c>
      <c r="G66" s="69">
        <v>0</v>
      </c>
      <c r="H66" s="69">
        <v>0</v>
      </c>
      <c r="I66" s="69">
        <v>0</v>
      </c>
      <c r="J66" s="69">
        <v>0</v>
      </c>
      <c r="K66" s="68">
        <v>24000000</v>
      </c>
      <c r="L66" s="69">
        <v>0</v>
      </c>
      <c r="M66" s="68">
        <v>24000000</v>
      </c>
      <c r="N66" s="68">
        <v>23205000</v>
      </c>
      <c r="O66" s="69">
        <v>0</v>
      </c>
      <c r="P66" s="68">
        <v>23205000</v>
      </c>
      <c r="Q66" s="69">
        <v>0</v>
      </c>
      <c r="R66" s="68">
        <v>795000</v>
      </c>
      <c r="S66" s="68">
        <v>23205000</v>
      </c>
      <c r="T66" s="69">
        <v>0</v>
      </c>
      <c r="U66" s="68">
        <v>23205000</v>
      </c>
      <c r="V66" s="68">
        <v>795000</v>
      </c>
      <c r="W66" s="68">
        <v>23205000</v>
      </c>
      <c r="X66" s="68">
        <v>23205000</v>
      </c>
      <c r="Y66" s="69">
        <v>0</v>
      </c>
      <c r="Z66" s="68">
        <v>23205000</v>
      </c>
      <c r="AA66" s="69">
        <v>0</v>
      </c>
    </row>
    <row r="67" spans="1:27" ht="25.5" customHeight="1" x14ac:dyDescent="0.25">
      <c r="A67" s="70" t="s">
        <v>110</v>
      </c>
      <c r="B67" s="70" t="s">
        <v>106</v>
      </c>
      <c r="C67" s="70" t="s">
        <v>96</v>
      </c>
      <c r="D67" s="71" t="s">
        <v>109</v>
      </c>
      <c r="E67" s="70" t="s">
        <v>108</v>
      </c>
      <c r="F67" s="69">
        <v>0</v>
      </c>
      <c r="G67" s="68">
        <v>3000000</v>
      </c>
      <c r="H67" s="69">
        <v>0</v>
      </c>
      <c r="I67" s="69">
        <v>0</v>
      </c>
      <c r="J67" s="69">
        <v>0</v>
      </c>
      <c r="K67" s="69">
        <v>0</v>
      </c>
      <c r="L67" s="69">
        <v>0</v>
      </c>
      <c r="M67" s="68">
        <v>3000000</v>
      </c>
      <c r="N67" s="69">
        <v>0</v>
      </c>
      <c r="O67" s="69">
        <v>0</v>
      </c>
      <c r="P67" s="69">
        <v>0</v>
      </c>
      <c r="Q67" s="69">
        <v>0</v>
      </c>
      <c r="R67" s="68">
        <v>3000000</v>
      </c>
      <c r="S67" s="69">
        <v>0</v>
      </c>
      <c r="T67" s="69">
        <v>0</v>
      </c>
      <c r="U67" s="69">
        <v>0</v>
      </c>
      <c r="V67" s="68">
        <v>3000000</v>
      </c>
      <c r="W67" s="69">
        <v>0</v>
      </c>
      <c r="X67" s="69">
        <v>0</v>
      </c>
      <c r="Y67" s="69">
        <v>0</v>
      </c>
      <c r="Z67" s="69">
        <v>0</v>
      </c>
      <c r="AA67" s="69">
        <v>0</v>
      </c>
    </row>
    <row r="68" spans="1:27" ht="25.5" customHeight="1" x14ac:dyDescent="0.25">
      <c r="A68" s="70" t="s">
        <v>107</v>
      </c>
      <c r="B68" s="70" t="s">
        <v>106</v>
      </c>
      <c r="C68" s="70" t="s">
        <v>96</v>
      </c>
      <c r="D68" s="72" t="s">
        <v>105</v>
      </c>
      <c r="E68" s="70" t="s">
        <v>94</v>
      </c>
      <c r="F68" s="68">
        <v>330000000</v>
      </c>
      <c r="G68" s="69">
        <v>0</v>
      </c>
      <c r="H68" s="69">
        <v>0</v>
      </c>
      <c r="I68" s="69">
        <v>0</v>
      </c>
      <c r="J68" s="69">
        <v>0</v>
      </c>
      <c r="K68" s="69">
        <v>0</v>
      </c>
      <c r="L68" s="69">
        <v>0</v>
      </c>
      <c r="M68" s="68">
        <v>330000000</v>
      </c>
      <c r="N68" s="68">
        <v>330000000</v>
      </c>
      <c r="O68" s="69">
        <v>0</v>
      </c>
      <c r="P68" s="68">
        <v>330000000</v>
      </c>
      <c r="Q68" s="69">
        <v>0</v>
      </c>
      <c r="R68" s="69">
        <v>0</v>
      </c>
      <c r="S68" s="68">
        <v>330000000</v>
      </c>
      <c r="T68" s="69">
        <v>0</v>
      </c>
      <c r="U68" s="68">
        <v>330000000</v>
      </c>
      <c r="V68" s="69">
        <v>0</v>
      </c>
      <c r="W68" s="69">
        <v>0</v>
      </c>
      <c r="X68" s="69">
        <v>0</v>
      </c>
      <c r="Y68" s="69">
        <v>0</v>
      </c>
      <c r="Z68" s="69">
        <v>0</v>
      </c>
      <c r="AA68" s="68">
        <v>330000000</v>
      </c>
    </row>
    <row r="69" spans="1:27" ht="25.5" customHeight="1" x14ac:dyDescent="0.25">
      <c r="A69" s="70" t="s">
        <v>104</v>
      </c>
      <c r="B69" s="70" t="s">
        <v>97</v>
      </c>
      <c r="C69" s="70" t="s">
        <v>96</v>
      </c>
      <c r="D69" s="74" t="s">
        <v>103</v>
      </c>
      <c r="E69" s="70" t="s">
        <v>94</v>
      </c>
      <c r="F69" s="68">
        <v>155000000</v>
      </c>
      <c r="G69" s="68">
        <v>53900000</v>
      </c>
      <c r="H69" s="69">
        <v>0</v>
      </c>
      <c r="I69" s="69">
        <v>0</v>
      </c>
      <c r="J69" s="69">
        <v>0</v>
      </c>
      <c r="K69" s="69">
        <v>0</v>
      </c>
      <c r="L69" s="69">
        <v>0</v>
      </c>
      <c r="M69" s="68">
        <v>208900000</v>
      </c>
      <c r="N69" s="68">
        <v>150300000</v>
      </c>
      <c r="O69" s="69">
        <v>0</v>
      </c>
      <c r="P69" s="68">
        <v>150300000</v>
      </c>
      <c r="Q69" s="69">
        <v>0</v>
      </c>
      <c r="R69" s="68">
        <v>58600000</v>
      </c>
      <c r="S69" s="68">
        <v>150300000</v>
      </c>
      <c r="T69" s="69">
        <v>0</v>
      </c>
      <c r="U69" s="68">
        <v>150300000</v>
      </c>
      <c r="V69" s="68">
        <v>58600000</v>
      </c>
      <c r="W69" s="68">
        <v>52246665</v>
      </c>
      <c r="X69" s="68">
        <v>35546665</v>
      </c>
      <c r="Y69" s="68">
        <v>16700000</v>
      </c>
      <c r="Z69" s="68">
        <v>52246665</v>
      </c>
      <c r="AA69" s="68">
        <v>98053335</v>
      </c>
    </row>
    <row r="70" spans="1:27" ht="25.5" customHeight="1" x14ac:dyDescent="0.25">
      <c r="A70" s="70" t="s">
        <v>102</v>
      </c>
      <c r="B70" s="70" t="s">
        <v>97</v>
      </c>
      <c r="C70" s="70" t="s">
        <v>96</v>
      </c>
      <c r="D70" s="73" t="s">
        <v>101</v>
      </c>
      <c r="E70" s="70" t="s">
        <v>94</v>
      </c>
      <c r="F70" s="68">
        <v>802244000</v>
      </c>
      <c r="G70" s="68">
        <v>784000000</v>
      </c>
      <c r="H70" s="69">
        <v>0</v>
      </c>
      <c r="I70" s="69">
        <v>0</v>
      </c>
      <c r="J70" s="69">
        <v>0</v>
      </c>
      <c r="K70" s="69">
        <v>0</v>
      </c>
      <c r="L70" s="68">
        <v>70434883</v>
      </c>
      <c r="M70" s="68">
        <v>1515809117</v>
      </c>
      <c r="N70" s="68">
        <v>607959117</v>
      </c>
      <c r="O70" s="68">
        <v>35133333</v>
      </c>
      <c r="P70" s="68">
        <v>643092450</v>
      </c>
      <c r="Q70" s="69">
        <v>0</v>
      </c>
      <c r="R70" s="68">
        <v>872716667</v>
      </c>
      <c r="S70" s="68">
        <v>607959117</v>
      </c>
      <c r="T70" s="68">
        <v>35133333</v>
      </c>
      <c r="U70" s="68">
        <v>643092450</v>
      </c>
      <c r="V70" s="68">
        <v>872716667</v>
      </c>
      <c r="W70" s="68">
        <v>110866659</v>
      </c>
      <c r="X70" s="68">
        <v>75266659</v>
      </c>
      <c r="Y70" s="68">
        <v>35600000</v>
      </c>
      <c r="Z70" s="68">
        <v>110866659</v>
      </c>
      <c r="AA70" s="68">
        <v>532225791</v>
      </c>
    </row>
    <row r="71" spans="1:27" ht="25.5" customHeight="1" x14ac:dyDescent="0.25">
      <c r="A71" s="70" t="s">
        <v>100</v>
      </c>
      <c r="B71" s="70" t="s">
        <v>97</v>
      </c>
      <c r="C71" s="70" t="s">
        <v>96</v>
      </c>
      <c r="D71" s="72" t="s">
        <v>99</v>
      </c>
      <c r="E71" s="70" t="s">
        <v>94</v>
      </c>
      <c r="F71" s="68">
        <v>80000000</v>
      </c>
      <c r="G71" s="68">
        <v>128000000</v>
      </c>
      <c r="H71" s="69">
        <v>0</v>
      </c>
      <c r="I71" s="69">
        <v>0</v>
      </c>
      <c r="J71" s="69">
        <v>0</v>
      </c>
      <c r="K71" s="69">
        <v>0</v>
      </c>
      <c r="L71" s="69">
        <v>0</v>
      </c>
      <c r="M71" s="68">
        <v>208000000</v>
      </c>
      <c r="N71" s="68">
        <v>80000000</v>
      </c>
      <c r="O71" s="69">
        <v>0</v>
      </c>
      <c r="P71" s="68">
        <v>80000000</v>
      </c>
      <c r="Q71" s="69">
        <v>0</v>
      </c>
      <c r="R71" s="68">
        <v>128000000</v>
      </c>
      <c r="S71" s="68">
        <v>80000000</v>
      </c>
      <c r="T71" s="69">
        <v>0</v>
      </c>
      <c r="U71" s="68">
        <v>80000000</v>
      </c>
      <c r="V71" s="68">
        <v>128000000</v>
      </c>
      <c r="W71" s="69">
        <v>0</v>
      </c>
      <c r="X71" s="69">
        <v>0</v>
      </c>
      <c r="Y71" s="69">
        <v>0</v>
      </c>
      <c r="Z71" s="69">
        <v>0</v>
      </c>
      <c r="AA71" s="68">
        <v>80000000</v>
      </c>
    </row>
    <row r="72" spans="1:27" ht="25.5" customHeight="1" x14ac:dyDescent="0.25">
      <c r="A72" s="70" t="s">
        <v>98</v>
      </c>
      <c r="B72" s="70" t="s">
        <v>97</v>
      </c>
      <c r="C72" s="70" t="s">
        <v>96</v>
      </c>
      <c r="D72" s="71" t="s">
        <v>95</v>
      </c>
      <c r="E72" s="70" t="s">
        <v>94</v>
      </c>
      <c r="F72" s="68">
        <v>10250000</v>
      </c>
      <c r="G72" s="68">
        <v>199400040</v>
      </c>
      <c r="H72" s="69">
        <v>0</v>
      </c>
      <c r="I72" s="69">
        <v>0</v>
      </c>
      <c r="J72" s="69">
        <v>0</v>
      </c>
      <c r="K72" s="69">
        <v>0</v>
      </c>
      <c r="L72" s="69">
        <v>0</v>
      </c>
      <c r="M72" s="68">
        <v>209650040</v>
      </c>
      <c r="N72" s="68">
        <v>9999000</v>
      </c>
      <c r="O72" s="69">
        <v>0</v>
      </c>
      <c r="P72" s="68">
        <v>9999000</v>
      </c>
      <c r="Q72" s="69">
        <v>0</v>
      </c>
      <c r="R72" s="68">
        <v>199651040</v>
      </c>
      <c r="S72" s="68">
        <v>9999000</v>
      </c>
      <c r="T72" s="69">
        <v>0</v>
      </c>
      <c r="U72" s="68">
        <v>9999000</v>
      </c>
      <c r="V72" s="68">
        <v>199651040</v>
      </c>
      <c r="W72" s="68">
        <v>1333200</v>
      </c>
      <c r="X72" s="69">
        <v>0</v>
      </c>
      <c r="Y72" s="68">
        <v>1333200</v>
      </c>
      <c r="Z72" s="68">
        <v>1333200</v>
      </c>
      <c r="AA72" s="68">
        <v>8665800</v>
      </c>
    </row>
    <row r="74" spans="1:27" x14ac:dyDescent="0.25">
      <c r="D74" s="67" t="s">
        <v>93</v>
      </c>
      <c r="F74" s="63">
        <f t="shared" ref="F74:L74" si="0">+F64+F65+F66+F70</f>
        <v>866000000</v>
      </c>
      <c r="G74" s="63">
        <f t="shared" si="0"/>
        <v>827500000</v>
      </c>
      <c r="H74" s="63">
        <f t="shared" si="0"/>
        <v>0</v>
      </c>
      <c r="I74" s="63">
        <f t="shared" si="0"/>
        <v>0</v>
      </c>
      <c r="J74" s="63">
        <f t="shared" si="0"/>
        <v>0</v>
      </c>
      <c r="K74" s="63">
        <f t="shared" si="0"/>
        <v>94434883</v>
      </c>
      <c r="L74" s="63">
        <f t="shared" si="0"/>
        <v>70434883</v>
      </c>
      <c r="M74" s="63">
        <f>+M57+M64+M65+M66+M70</f>
        <v>2089533195.47</v>
      </c>
      <c r="N74" s="63">
        <f t="shared" ref="N74:T74" si="1">+N64+N65+N66+N70</f>
        <v>709748527</v>
      </c>
      <c r="O74" s="63">
        <f t="shared" si="1"/>
        <v>35782858</v>
      </c>
      <c r="P74" s="63">
        <f t="shared" si="1"/>
        <v>745531385</v>
      </c>
      <c r="Q74" s="63">
        <f t="shared" si="1"/>
        <v>0</v>
      </c>
      <c r="R74" s="63">
        <f t="shared" si="1"/>
        <v>971968615</v>
      </c>
      <c r="S74" s="63">
        <f t="shared" si="1"/>
        <v>709748527</v>
      </c>
      <c r="T74" s="63">
        <f t="shared" si="1"/>
        <v>35782858</v>
      </c>
      <c r="U74" s="63">
        <f>+U57+U64+U65+U66+U70</f>
        <v>745531385</v>
      </c>
    </row>
    <row r="75" spans="1:27" x14ac:dyDescent="0.25">
      <c r="D75" s="66" t="s">
        <v>92</v>
      </c>
      <c r="F75" s="63">
        <f t="shared" ref="F75:U75" si="2">+F68+F71</f>
        <v>410000000</v>
      </c>
      <c r="G75" s="63">
        <f t="shared" si="2"/>
        <v>128000000</v>
      </c>
      <c r="H75" s="63">
        <f t="shared" si="2"/>
        <v>0</v>
      </c>
      <c r="I75" s="63">
        <f t="shared" si="2"/>
        <v>0</v>
      </c>
      <c r="J75" s="63">
        <f t="shared" si="2"/>
        <v>0</v>
      </c>
      <c r="K75" s="63">
        <f t="shared" si="2"/>
        <v>0</v>
      </c>
      <c r="L75" s="63">
        <f t="shared" si="2"/>
        <v>0</v>
      </c>
      <c r="M75" s="63">
        <f t="shared" si="2"/>
        <v>538000000</v>
      </c>
      <c r="N75" s="63">
        <f t="shared" si="2"/>
        <v>410000000</v>
      </c>
      <c r="O75" s="63">
        <f t="shared" si="2"/>
        <v>0</v>
      </c>
      <c r="P75" s="63">
        <f t="shared" si="2"/>
        <v>410000000</v>
      </c>
      <c r="Q75" s="63">
        <f t="shared" si="2"/>
        <v>0</v>
      </c>
      <c r="R75" s="63">
        <f t="shared" si="2"/>
        <v>128000000</v>
      </c>
      <c r="S75" s="63">
        <f t="shared" si="2"/>
        <v>410000000</v>
      </c>
      <c r="T75" s="63">
        <f t="shared" si="2"/>
        <v>0</v>
      </c>
      <c r="U75" s="63">
        <f t="shared" si="2"/>
        <v>410000000</v>
      </c>
    </row>
    <row r="76" spans="1:27" x14ac:dyDescent="0.25">
      <c r="D76" s="65" t="s">
        <v>91</v>
      </c>
      <c r="F76" s="63">
        <f t="shared" ref="F76:U76" si="3">+F69</f>
        <v>155000000</v>
      </c>
      <c r="G76" s="63">
        <f t="shared" si="3"/>
        <v>53900000</v>
      </c>
      <c r="H76" s="63">
        <f t="shared" si="3"/>
        <v>0</v>
      </c>
      <c r="I76" s="63">
        <f t="shared" si="3"/>
        <v>0</v>
      </c>
      <c r="J76" s="63">
        <f t="shared" si="3"/>
        <v>0</v>
      </c>
      <c r="K76" s="63">
        <f t="shared" si="3"/>
        <v>0</v>
      </c>
      <c r="L76" s="63">
        <f t="shared" si="3"/>
        <v>0</v>
      </c>
      <c r="M76" s="63">
        <f t="shared" si="3"/>
        <v>208900000</v>
      </c>
      <c r="N76" s="63">
        <f t="shared" si="3"/>
        <v>150300000</v>
      </c>
      <c r="O76" s="63">
        <f t="shared" si="3"/>
        <v>0</v>
      </c>
      <c r="P76" s="63">
        <f t="shared" si="3"/>
        <v>150300000</v>
      </c>
      <c r="Q76" s="63">
        <f t="shared" si="3"/>
        <v>0</v>
      </c>
      <c r="R76" s="63">
        <f t="shared" si="3"/>
        <v>58600000</v>
      </c>
      <c r="S76" s="63">
        <f t="shared" si="3"/>
        <v>150300000</v>
      </c>
      <c r="T76" s="63">
        <f t="shared" si="3"/>
        <v>0</v>
      </c>
      <c r="U76" s="63">
        <f t="shared" si="3"/>
        <v>150300000</v>
      </c>
    </row>
    <row r="77" spans="1:27" x14ac:dyDescent="0.25">
      <c r="D77" s="64" t="s">
        <v>90</v>
      </c>
      <c r="F77" s="63">
        <f t="shared" ref="F77:L77" si="4">+F67+F72</f>
        <v>10250000</v>
      </c>
      <c r="G77" s="63">
        <f t="shared" si="4"/>
        <v>202400040</v>
      </c>
      <c r="H77" s="63">
        <f t="shared" si="4"/>
        <v>0</v>
      </c>
      <c r="I77" s="63">
        <f t="shared" si="4"/>
        <v>0</v>
      </c>
      <c r="J77" s="63">
        <f t="shared" si="4"/>
        <v>0</v>
      </c>
      <c r="K77" s="63">
        <f t="shared" si="4"/>
        <v>0</v>
      </c>
      <c r="L77" s="63">
        <f t="shared" si="4"/>
        <v>0</v>
      </c>
      <c r="M77" s="63">
        <f>+M56+M58+M62+M67+M72</f>
        <v>575664753</v>
      </c>
      <c r="N77" s="63">
        <f t="shared" ref="N77:T77" si="5">+N67+N72</f>
        <v>9999000</v>
      </c>
      <c r="O77" s="63">
        <f t="shared" si="5"/>
        <v>0</v>
      </c>
      <c r="P77" s="63">
        <f t="shared" si="5"/>
        <v>9999000</v>
      </c>
      <c r="Q77" s="63">
        <f t="shared" si="5"/>
        <v>0</v>
      </c>
      <c r="R77" s="63">
        <f t="shared" si="5"/>
        <v>202651040</v>
      </c>
      <c r="S77" s="63">
        <f t="shared" si="5"/>
        <v>9999000</v>
      </c>
      <c r="T77" s="63">
        <f t="shared" si="5"/>
        <v>0</v>
      </c>
      <c r="U77" s="63">
        <f>+U56+U58+U67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showGridLines="0" topLeftCell="A3" workbookViewId="0">
      <selection activeCell="D74" sqref="D74"/>
    </sheetView>
  </sheetViews>
  <sheetFormatPr baseColWidth="10" defaultRowHeight="15" x14ac:dyDescent="0.25"/>
  <cols>
    <col min="1" max="1" width="13.25" style="181" bestFit="1" customWidth="1"/>
    <col min="2" max="2" width="15.75" style="181" bestFit="1" customWidth="1"/>
    <col min="3" max="3" width="12.875" style="181" bestFit="1" customWidth="1"/>
    <col min="4" max="4" width="40" style="181" bestFit="1" customWidth="1"/>
    <col min="5" max="5" width="5.75" style="181" hidden="1" customWidth="1"/>
    <col min="6" max="6" width="14.5" style="181" hidden="1" customWidth="1"/>
    <col min="7" max="7" width="13.875" style="181" hidden="1" customWidth="1"/>
    <col min="8" max="8" width="11.375" style="181" hidden="1" customWidth="1"/>
    <col min="9" max="9" width="13.125" style="181" hidden="1" customWidth="1"/>
    <col min="10" max="10" width="9.75" style="181" hidden="1" customWidth="1"/>
    <col min="11" max="12" width="12.375" style="181" hidden="1" customWidth="1"/>
    <col min="13" max="13" width="17" style="181" bestFit="1" customWidth="1"/>
    <col min="14" max="14" width="13.75" style="181" hidden="1" customWidth="1"/>
    <col min="15" max="15" width="13.875" style="181" hidden="1" customWidth="1"/>
    <col min="16" max="16" width="20.625" style="181" hidden="1" customWidth="1"/>
    <col min="17" max="17" width="15.625" style="181" hidden="1" customWidth="1"/>
    <col min="18" max="18" width="13.875" style="181" hidden="1" customWidth="1"/>
    <col min="19" max="19" width="20.25" style="181" hidden="1" customWidth="1"/>
    <col min="20" max="20" width="23.125" style="181" hidden="1" customWidth="1"/>
    <col min="21" max="21" width="14.625" style="181" bestFit="1" customWidth="1"/>
    <col min="22" max="22" width="17.875" style="181" hidden="1" customWidth="1"/>
    <col min="23" max="23" width="13.875" style="181" hidden="1" customWidth="1"/>
    <col min="24" max="24" width="14.75" style="181" hidden="1" customWidth="1"/>
    <col min="25" max="25" width="15" style="181" hidden="1" customWidth="1"/>
    <col min="26" max="27" width="13.875" style="181" hidden="1" customWidth="1"/>
    <col min="28" max="16384" width="11" style="181"/>
  </cols>
  <sheetData>
    <row r="1" spans="1:28" x14ac:dyDescent="0.25">
      <c r="A1" s="188" t="s">
        <v>291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</row>
    <row r="2" spans="1:28" x14ac:dyDescent="0.25">
      <c r="A2" s="187" t="s">
        <v>290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6"/>
    </row>
    <row r="3" spans="1:28" x14ac:dyDescent="0.25">
      <c r="A3" s="187" t="s">
        <v>289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  <c r="Z3" s="187"/>
      <c r="AA3" s="187"/>
      <c r="AB3" s="186"/>
    </row>
    <row r="4" spans="1:28" x14ac:dyDescent="0.25">
      <c r="A4" s="187" t="s">
        <v>297</v>
      </c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7"/>
      <c r="AA4" s="187"/>
    </row>
    <row r="5" spans="1:28" x14ac:dyDescent="0.25">
      <c r="A5" s="187" t="s">
        <v>296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6"/>
    </row>
    <row r="6" spans="1:28" x14ac:dyDescent="0.25">
      <c r="A6" s="187" t="s">
        <v>286</v>
      </c>
      <c r="B6" s="187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6"/>
    </row>
    <row r="7" spans="1:28" ht="21" customHeight="1" x14ac:dyDescent="0.25">
      <c r="A7" s="185" t="s">
        <v>285</v>
      </c>
      <c r="B7" s="185" t="s">
        <v>284</v>
      </c>
      <c r="C7" s="185" t="s">
        <v>283</v>
      </c>
      <c r="D7" s="185" t="s">
        <v>282</v>
      </c>
      <c r="E7" s="185" t="s">
        <v>281</v>
      </c>
      <c r="F7" s="185" t="s">
        <v>280</v>
      </c>
      <c r="G7" s="185" t="s">
        <v>279</v>
      </c>
      <c r="H7" s="185" t="s">
        <v>278</v>
      </c>
      <c r="I7" s="185" t="s">
        <v>277</v>
      </c>
      <c r="J7" s="185" t="s">
        <v>276</v>
      </c>
      <c r="K7" s="185" t="s">
        <v>275</v>
      </c>
      <c r="L7" s="185" t="s">
        <v>274</v>
      </c>
      <c r="M7" s="185" t="s">
        <v>273</v>
      </c>
      <c r="N7" s="185" t="s">
        <v>272</v>
      </c>
      <c r="O7" s="185" t="s">
        <v>271</v>
      </c>
      <c r="P7" s="185" t="s">
        <v>270</v>
      </c>
      <c r="Q7" s="185" t="s">
        <v>269</v>
      </c>
      <c r="R7" s="185" t="s">
        <v>268</v>
      </c>
      <c r="S7" s="185" t="s">
        <v>267</v>
      </c>
      <c r="T7" s="185" t="s">
        <v>266</v>
      </c>
      <c r="U7" s="185" t="s">
        <v>265</v>
      </c>
      <c r="V7" s="185" t="s">
        <v>264</v>
      </c>
      <c r="W7" s="185" t="s">
        <v>263</v>
      </c>
      <c r="X7" s="185" t="s">
        <v>262</v>
      </c>
      <c r="Y7" s="185" t="s">
        <v>261</v>
      </c>
      <c r="Z7" s="185" t="s">
        <v>260</v>
      </c>
      <c r="AA7" s="185" t="s">
        <v>259</v>
      </c>
    </row>
    <row r="8" spans="1:28" s="200" customFormat="1" ht="16.5" customHeight="1" x14ac:dyDescent="0.25">
      <c r="A8" s="197" t="s">
        <v>119</v>
      </c>
      <c r="B8" s="197" t="s">
        <v>258</v>
      </c>
      <c r="C8" s="197" t="s">
        <v>96</v>
      </c>
      <c r="D8" s="197" t="s">
        <v>257</v>
      </c>
      <c r="E8" s="197" t="s">
        <v>119</v>
      </c>
      <c r="F8" s="198">
        <v>4009300000</v>
      </c>
      <c r="G8" s="198">
        <v>1946847948.47</v>
      </c>
      <c r="H8" s="199">
        <v>0</v>
      </c>
      <c r="I8" s="199">
        <v>0</v>
      </c>
      <c r="J8" s="199">
        <v>0</v>
      </c>
      <c r="K8" s="198">
        <v>229097612</v>
      </c>
      <c r="L8" s="198">
        <v>229097612</v>
      </c>
      <c r="M8" s="198">
        <v>5956147948.4700003</v>
      </c>
      <c r="N8" s="199">
        <v>0</v>
      </c>
      <c r="O8" s="198">
        <v>3468614721.3699999</v>
      </c>
      <c r="P8" s="198">
        <v>3468614721.3699999</v>
      </c>
      <c r="Q8" s="199">
        <v>0</v>
      </c>
      <c r="R8" s="198">
        <v>2487533227.0999999</v>
      </c>
      <c r="S8" s="199">
        <v>0</v>
      </c>
      <c r="T8" s="198">
        <v>3285408754</v>
      </c>
      <c r="U8" s="198">
        <v>3285408754</v>
      </c>
      <c r="V8" s="198">
        <v>2670739194.4699998</v>
      </c>
      <c r="W8" s="198">
        <v>1710253492</v>
      </c>
      <c r="X8" s="199">
        <v>0</v>
      </c>
      <c r="Y8" s="198">
        <v>1679825143</v>
      </c>
      <c r="Z8" s="198">
        <v>1679825143</v>
      </c>
      <c r="AA8" s="198">
        <v>1605583611</v>
      </c>
    </row>
    <row r="9" spans="1:28" s="204" customFormat="1" ht="16.5" customHeight="1" x14ac:dyDescent="0.25">
      <c r="A9" s="201" t="s">
        <v>119</v>
      </c>
      <c r="B9" s="201" t="s">
        <v>256</v>
      </c>
      <c r="C9" s="201" t="s">
        <v>96</v>
      </c>
      <c r="D9" s="201" t="s">
        <v>255</v>
      </c>
      <c r="E9" s="201" t="s">
        <v>119</v>
      </c>
      <c r="F9" s="202">
        <v>2568050000</v>
      </c>
      <c r="G9" s="203">
        <v>0</v>
      </c>
      <c r="H9" s="203">
        <v>0</v>
      </c>
      <c r="I9" s="203">
        <v>0</v>
      </c>
      <c r="J9" s="203">
        <v>0</v>
      </c>
      <c r="K9" s="202">
        <v>74662729</v>
      </c>
      <c r="L9" s="202">
        <v>98662729</v>
      </c>
      <c r="M9" s="202">
        <v>2544050000</v>
      </c>
      <c r="N9" s="203">
        <v>0</v>
      </c>
      <c r="O9" s="202">
        <v>1757331180.3699999</v>
      </c>
      <c r="P9" s="202">
        <v>1757331180.3699999</v>
      </c>
      <c r="Q9" s="203">
        <v>0</v>
      </c>
      <c r="R9" s="202">
        <v>786718819.63</v>
      </c>
      <c r="S9" s="203">
        <v>0</v>
      </c>
      <c r="T9" s="202">
        <v>1738990919</v>
      </c>
      <c r="U9" s="202">
        <v>1738990919</v>
      </c>
      <c r="V9" s="202">
        <v>805059081</v>
      </c>
      <c r="W9" s="202">
        <v>1216579869</v>
      </c>
      <c r="X9" s="203">
        <v>0</v>
      </c>
      <c r="Y9" s="202">
        <v>1186151520</v>
      </c>
      <c r="Z9" s="202">
        <v>1186151520</v>
      </c>
      <c r="AA9" s="202">
        <v>552839399</v>
      </c>
    </row>
    <row r="10" spans="1:28" ht="16.5" customHeight="1" x14ac:dyDescent="0.25">
      <c r="A10" s="184" t="s">
        <v>119</v>
      </c>
      <c r="B10" s="184" t="s">
        <v>254</v>
      </c>
      <c r="C10" s="184" t="s">
        <v>96</v>
      </c>
      <c r="D10" s="184" t="s">
        <v>253</v>
      </c>
      <c r="E10" s="184" t="s">
        <v>119</v>
      </c>
      <c r="F10" s="183">
        <v>1365526019</v>
      </c>
      <c r="G10" s="182">
        <v>0</v>
      </c>
      <c r="H10" s="182">
        <v>0</v>
      </c>
      <c r="I10" s="182">
        <v>0</v>
      </c>
      <c r="J10" s="182">
        <v>0</v>
      </c>
      <c r="K10" s="183">
        <v>5950000</v>
      </c>
      <c r="L10" s="182">
        <v>0</v>
      </c>
      <c r="M10" s="183">
        <v>1371476019</v>
      </c>
      <c r="N10" s="182">
        <v>0</v>
      </c>
      <c r="O10" s="183">
        <v>756529529</v>
      </c>
      <c r="P10" s="183">
        <v>756529529</v>
      </c>
      <c r="Q10" s="182">
        <v>0</v>
      </c>
      <c r="R10" s="183">
        <v>614946490</v>
      </c>
      <c r="S10" s="182">
        <v>0</v>
      </c>
      <c r="T10" s="183">
        <v>756529529</v>
      </c>
      <c r="U10" s="183">
        <v>756529529</v>
      </c>
      <c r="V10" s="183">
        <v>614946490</v>
      </c>
      <c r="W10" s="183">
        <v>756404729</v>
      </c>
      <c r="X10" s="182">
        <v>0</v>
      </c>
      <c r="Y10" s="183">
        <v>737038867</v>
      </c>
      <c r="Z10" s="183">
        <v>737038867</v>
      </c>
      <c r="AA10" s="183">
        <v>19490662</v>
      </c>
    </row>
    <row r="11" spans="1:28" ht="16.5" hidden="1" customHeight="1" x14ac:dyDescent="0.25">
      <c r="A11" s="184" t="s">
        <v>119</v>
      </c>
      <c r="B11" s="184" t="s">
        <v>252</v>
      </c>
      <c r="C11" s="184" t="s">
        <v>96</v>
      </c>
      <c r="D11" s="184" t="s">
        <v>251</v>
      </c>
      <c r="E11" s="184" t="s">
        <v>119</v>
      </c>
      <c r="F11" s="183">
        <v>1365526019</v>
      </c>
      <c r="G11" s="182">
        <v>0</v>
      </c>
      <c r="H11" s="182">
        <v>0</v>
      </c>
      <c r="I11" s="182">
        <v>0</v>
      </c>
      <c r="J11" s="182">
        <v>0</v>
      </c>
      <c r="K11" s="183">
        <v>5950000</v>
      </c>
      <c r="L11" s="182">
        <v>0</v>
      </c>
      <c r="M11" s="183">
        <v>1371476019</v>
      </c>
      <c r="N11" s="182">
        <v>0</v>
      </c>
      <c r="O11" s="183">
        <v>756529529</v>
      </c>
      <c r="P11" s="183">
        <v>756529529</v>
      </c>
      <c r="Q11" s="182">
        <v>0</v>
      </c>
      <c r="R11" s="183">
        <v>614946490</v>
      </c>
      <c r="S11" s="182">
        <v>0</v>
      </c>
      <c r="T11" s="183">
        <v>756529529</v>
      </c>
      <c r="U11" s="183">
        <v>756529529</v>
      </c>
      <c r="V11" s="183">
        <v>614946490</v>
      </c>
      <c r="W11" s="183">
        <v>756404729</v>
      </c>
      <c r="X11" s="182">
        <v>0</v>
      </c>
      <c r="Y11" s="183">
        <v>737038867</v>
      </c>
      <c r="Z11" s="183">
        <v>737038867</v>
      </c>
      <c r="AA11" s="183">
        <v>19490662</v>
      </c>
    </row>
    <row r="12" spans="1:28" ht="16.5" hidden="1" customHeight="1" x14ac:dyDescent="0.25">
      <c r="A12" s="184" t="s">
        <v>119</v>
      </c>
      <c r="B12" s="184" t="s">
        <v>250</v>
      </c>
      <c r="C12" s="184" t="s">
        <v>96</v>
      </c>
      <c r="D12" s="184" t="s">
        <v>249</v>
      </c>
      <c r="E12" s="184" t="s">
        <v>119</v>
      </c>
      <c r="F12" s="183">
        <v>970216272</v>
      </c>
      <c r="G12" s="182">
        <v>0</v>
      </c>
      <c r="H12" s="182">
        <v>0</v>
      </c>
      <c r="I12" s="182">
        <v>0</v>
      </c>
      <c r="J12" s="182">
        <v>0</v>
      </c>
      <c r="K12" s="182">
        <v>0</v>
      </c>
      <c r="L12" s="182">
        <v>0</v>
      </c>
      <c r="M12" s="183">
        <v>970216272</v>
      </c>
      <c r="N12" s="182">
        <v>0</v>
      </c>
      <c r="O12" s="183">
        <v>548603185</v>
      </c>
      <c r="P12" s="183">
        <v>548603185</v>
      </c>
      <c r="Q12" s="182">
        <v>0</v>
      </c>
      <c r="R12" s="183">
        <v>421613087</v>
      </c>
      <c r="S12" s="182">
        <v>0</v>
      </c>
      <c r="T12" s="183">
        <v>548603185</v>
      </c>
      <c r="U12" s="183">
        <v>548603185</v>
      </c>
      <c r="V12" s="183">
        <v>421613087</v>
      </c>
      <c r="W12" s="183">
        <v>548603185</v>
      </c>
      <c r="X12" s="182">
        <v>0</v>
      </c>
      <c r="Y12" s="183">
        <v>548603185</v>
      </c>
      <c r="Z12" s="183">
        <v>548603185</v>
      </c>
      <c r="AA12" s="182">
        <v>0</v>
      </c>
    </row>
    <row r="13" spans="1:28" ht="16.5" hidden="1" customHeight="1" x14ac:dyDescent="0.25">
      <c r="A13" s="184" t="s">
        <v>119</v>
      </c>
      <c r="B13" s="184" t="s">
        <v>248</v>
      </c>
      <c r="C13" s="184" t="s">
        <v>96</v>
      </c>
      <c r="D13" s="184" t="s">
        <v>247</v>
      </c>
      <c r="E13" s="184" t="s">
        <v>119</v>
      </c>
      <c r="F13" s="183">
        <v>960610171</v>
      </c>
      <c r="G13" s="182">
        <v>0</v>
      </c>
      <c r="H13" s="182">
        <v>0</v>
      </c>
      <c r="I13" s="182">
        <v>0</v>
      </c>
      <c r="J13" s="182">
        <v>0</v>
      </c>
      <c r="K13" s="182">
        <v>0</v>
      </c>
      <c r="L13" s="182">
        <v>0</v>
      </c>
      <c r="M13" s="183">
        <v>960610171</v>
      </c>
      <c r="N13" s="182">
        <v>0</v>
      </c>
      <c r="O13" s="183">
        <v>547496970</v>
      </c>
      <c r="P13" s="183">
        <v>547496970</v>
      </c>
      <c r="Q13" s="182">
        <v>0</v>
      </c>
      <c r="R13" s="183">
        <v>413113201</v>
      </c>
      <c r="S13" s="182">
        <v>0</v>
      </c>
      <c r="T13" s="183">
        <v>547496970</v>
      </c>
      <c r="U13" s="183">
        <v>547496970</v>
      </c>
      <c r="V13" s="183">
        <v>413113201</v>
      </c>
      <c r="W13" s="183">
        <v>547496970</v>
      </c>
      <c r="X13" s="182">
        <v>0</v>
      </c>
      <c r="Y13" s="183">
        <v>547496970</v>
      </c>
      <c r="Z13" s="183">
        <v>547496970</v>
      </c>
      <c r="AA13" s="182">
        <v>0</v>
      </c>
    </row>
    <row r="14" spans="1:28" ht="16.5" hidden="1" customHeight="1" x14ac:dyDescent="0.25">
      <c r="A14" s="184" t="s">
        <v>246</v>
      </c>
      <c r="B14" s="184" t="s">
        <v>245</v>
      </c>
      <c r="C14" s="184" t="s">
        <v>96</v>
      </c>
      <c r="D14" s="184" t="s">
        <v>244</v>
      </c>
      <c r="E14" s="184" t="s">
        <v>94</v>
      </c>
      <c r="F14" s="183">
        <v>763499028</v>
      </c>
      <c r="G14" s="182">
        <v>0</v>
      </c>
      <c r="H14" s="182">
        <v>0</v>
      </c>
      <c r="I14" s="182">
        <v>0</v>
      </c>
      <c r="J14" s="182">
        <v>0</v>
      </c>
      <c r="K14" s="182">
        <v>0</v>
      </c>
      <c r="L14" s="182">
        <v>0</v>
      </c>
      <c r="M14" s="183">
        <v>763499028</v>
      </c>
      <c r="N14" s="182">
        <v>0</v>
      </c>
      <c r="O14" s="183">
        <v>459667432</v>
      </c>
      <c r="P14" s="183">
        <v>459667432</v>
      </c>
      <c r="Q14" s="182">
        <v>0</v>
      </c>
      <c r="R14" s="183">
        <v>303831596</v>
      </c>
      <c r="S14" s="182">
        <v>0</v>
      </c>
      <c r="T14" s="183">
        <v>459667432</v>
      </c>
      <c r="U14" s="183">
        <v>459667432</v>
      </c>
      <c r="V14" s="183">
        <v>303831596</v>
      </c>
      <c r="W14" s="183">
        <v>459667432</v>
      </c>
      <c r="X14" s="182">
        <v>0</v>
      </c>
      <c r="Y14" s="183">
        <v>459667432</v>
      </c>
      <c r="Z14" s="183">
        <v>459667432</v>
      </c>
      <c r="AA14" s="182">
        <v>0</v>
      </c>
    </row>
    <row r="15" spans="1:28" ht="16.5" hidden="1" customHeight="1" x14ac:dyDescent="0.25">
      <c r="A15" s="184" t="s">
        <v>243</v>
      </c>
      <c r="B15" s="184" t="s">
        <v>242</v>
      </c>
      <c r="C15" s="184" t="s">
        <v>96</v>
      </c>
      <c r="D15" s="184" t="s">
        <v>241</v>
      </c>
      <c r="E15" s="184" t="s">
        <v>94</v>
      </c>
      <c r="F15" s="183">
        <v>65480645</v>
      </c>
      <c r="G15" s="182">
        <v>0</v>
      </c>
      <c r="H15" s="182">
        <v>0</v>
      </c>
      <c r="I15" s="182">
        <v>0</v>
      </c>
      <c r="J15" s="182">
        <v>0</v>
      </c>
      <c r="K15" s="182">
        <v>0</v>
      </c>
      <c r="L15" s="182">
        <v>0</v>
      </c>
      <c r="M15" s="183">
        <v>65480645</v>
      </c>
      <c r="N15" s="182">
        <v>0</v>
      </c>
      <c r="O15" s="183">
        <v>31041533</v>
      </c>
      <c r="P15" s="183">
        <v>31041533</v>
      </c>
      <c r="Q15" s="182">
        <v>0</v>
      </c>
      <c r="R15" s="183">
        <v>34439112</v>
      </c>
      <c r="S15" s="182">
        <v>0</v>
      </c>
      <c r="T15" s="183">
        <v>31041533</v>
      </c>
      <c r="U15" s="183">
        <v>31041533</v>
      </c>
      <c r="V15" s="183">
        <v>34439112</v>
      </c>
      <c r="W15" s="183">
        <v>31041533</v>
      </c>
      <c r="X15" s="182">
        <v>0</v>
      </c>
      <c r="Y15" s="183">
        <v>31041533</v>
      </c>
      <c r="Z15" s="183">
        <v>31041533</v>
      </c>
      <c r="AA15" s="182">
        <v>0</v>
      </c>
    </row>
    <row r="16" spans="1:28" ht="16.5" hidden="1" customHeight="1" x14ac:dyDescent="0.25">
      <c r="A16" s="184" t="s">
        <v>240</v>
      </c>
      <c r="B16" s="184" t="s">
        <v>239</v>
      </c>
      <c r="C16" s="184" t="s">
        <v>96</v>
      </c>
      <c r="D16" s="184" t="s">
        <v>238</v>
      </c>
      <c r="E16" s="184" t="s">
        <v>94</v>
      </c>
      <c r="F16" s="183">
        <v>22268721</v>
      </c>
      <c r="G16" s="182">
        <v>0</v>
      </c>
      <c r="H16" s="182">
        <v>0</v>
      </c>
      <c r="I16" s="182">
        <v>0</v>
      </c>
      <c r="J16" s="182">
        <v>0</v>
      </c>
      <c r="K16" s="182">
        <v>0</v>
      </c>
      <c r="L16" s="182">
        <v>0</v>
      </c>
      <c r="M16" s="183">
        <v>22268721</v>
      </c>
      <c r="N16" s="182">
        <v>0</v>
      </c>
      <c r="O16" s="183">
        <v>20250875</v>
      </c>
      <c r="P16" s="183">
        <v>20250875</v>
      </c>
      <c r="Q16" s="182">
        <v>0</v>
      </c>
      <c r="R16" s="183">
        <v>2017846</v>
      </c>
      <c r="S16" s="182">
        <v>0</v>
      </c>
      <c r="T16" s="183">
        <v>20250875</v>
      </c>
      <c r="U16" s="183">
        <v>20250875</v>
      </c>
      <c r="V16" s="183">
        <v>2017846</v>
      </c>
      <c r="W16" s="183">
        <v>20250875</v>
      </c>
      <c r="X16" s="182">
        <v>0</v>
      </c>
      <c r="Y16" s="183">
        <v>20250875</v>
      </c>
      <c r="Z16" s="183">
        <v>20250875</v>
      </c>
      <c r="AA16" s="182">
        <v>0</v>
      </c>
    </row>
    <row r="17" spans="1:27" ht="16.5" hidden="1" customHeight="1" x14ac:dyDescent="0.25">
      <c r="A17" s="184" t="s">
        <v>119</v>
      </c>
      <c r="B17" s="184" t="s">
        <v>237</v>
      </c>
      <c r="C17" s="184" t="s">
        <v>96</v>
      </c>
      <c r="D17" s="184" t="s">
        <v>201</v>
      </c>
      <c r="E17" s="184" t="s">
        <v>119</v>
      </c>
      <c r="F17" s="183">
        <v>109361777</v>
      </c>
      <c r="G17" s="182">
        <v>0</v>
      </c>
      <c r="H17" s="182">
        <v>0</v>
      </c>
      <c r="I17" s="182">
        <v>0</v>
      </c>
      <c r="J17" s="182">
        <v>0</v>
      </c>
      <c r="K17" s="182">
        <v>0</v>
      </c>
      <c r="L17" s="182">
        <v>0</v>
      </c>
      <c r="M17" s="183">
        <v>109361777</v>
      </c>
      <c r="N17" s="182">
        <v>0</v>
      </c>
      <c r="O17" s="183">
        <v>36537130</v>
      </c>
      <c r="P17" s="183">
        <v>36537130</v>
      </c>
      <c r="Q17" s="182">
        <v>0</v>
      </c>
      <c r="R17" s="183">
        <v>72824647</v>
      </c>
      <c r="S17" s="182">
        <v>0</v>
      </c>
      <c r="T17" s="183">
        <v>36537130</v>
      </c>
      <c r="U17" s="183">
        <v>36537130</v>
      </c>
      <c r="V17" s="183">
        <v>72824647</v>
      </c>
      <c r="W17" s="183">
        <v>36537130</v>
      </c>
      <c r="X17" s="182">
        <v>0</v>
      </c>
      <c r="Y17" s="183">
        <v>36537130</v>
      </c>
      <c r="Z17" s="183">
        <v>36537130</v>
      </c>
      <c r="AA17" s="182">
        <v>0</v>
      </c>
    </row>
    <row r="18" spans="1:27" ht="16.5" hidden="1" customHeight="1" x14ac:dyDescent="0.25">
      <c r="A18" s="184" t="s">
        <v>236</v>
      </c>
      <c r="B18" s="184" t="s">
        <v>235</v>
      </c>
      <c r="C18" s="184" t="s">
        <v>96</v>
      </c>
      <c r="D18" s="184" t="s">
        <v>234</v>
      </c>
      <c r="E18" s="184" t="s">
        <v>94</v>
      </c>
      <c r="F18" s="183">
        <v>73893091</v>
      </c>
      <c r="G18" s="182">
        <v>0</v>
      </c>
      <c r="H18" s="182">
        <v>0</v>
      </c>
      <c r="I18" s="182">
        <v>0</v>
      </c>
      <c r="J18" s="182">
        <v>0</v>
      </c>
      <c r="K18" s="182">
        <v>0</v>
      </c>
      <c r="L18" s="182">
        <v>0</v>
      </c>
      <c r="M18" s="183">
        <v>73893091</v>
      </c>
      <c r="N18" s="182">
        <v>0</v>
      </c>
      <c r="O18" s="183">
        <v>8936636</v>
      </c>
      <c r="P18" s="183">
        <v>8936636</v>
      </c>
      <c r="Q18" s="182">
        <v>0</v>
      </c>
      <c r="R18" s="183">
        <v>64956455</v>
      </c>
      <c r="S18" s="182">
        <v>0</v>
      </c>
      <c r="T18" s="183">
        <v>8936636</v>
      </c>
      <c r="U18" s="183">
        <v>8936636</v>
      </c>
      <c r="V18" s="183">
        <v>64956455</v>
      </c>
      <c r="W18" s="183">
        <v>8936636</v>
      </c>
      <c r="X18" s="182">
        <v>0</v>
      </c>
      <c r="Y18" s="183">
        <v>8936636</v>
      </c>
      <c r="Z18" s="183">
        <v>8936636</v>
      </c>
      <c r="AA18" s="182">
        <v>0</v>
      </c>
    </row>
    <row r="19" spans="1:27" ht="16.5" hidden="1" customHeight="1" x14ac:dyDescent="0.25">
      <c r="A19" s="184" t="s">
        <v>233</v>
      </c>
      <c r="B19" s="184" t="s">
        <v>232</v>
      </c>
      <c r="C19" s="184" t="s">
        <v>96</v>
      </c>
      <c r="D19" s="184" t="s">
        <v>231</v>
      </c>
      <c r="E19" s="184" t="s">
        <v>94</v>
      </c>
      <c r="F19" s="183">
        <v>35468686</v>
      </c>
      <c r="G19" s="182">
        <v>0</v>
      </c>
      <c r="H19" s="182">
        <v>0</v>
      </c>
      <c r="I19" s="182">
        <v>0</v>
      </c>
      <c r="J19" s="182">
        <v>0</v>
      </c>
      <c r="K19" s="182">
        <v>0</v>
      </c>
      <c r="L19" s="182">
        <v>0</v>
      </c>
      <c r="M19" s="183">
        <v>35468686</v>
      </c>
      <c r="N19" s="182">
        <v>0</v>
      </c>
      <c r="O19" s="183">
        <v>27600494</v>
      </c>
      <c r="P19" s="183">
        <v>27600494</v>
      </c>
      <c r="Q19" s="182">
        <v>0</v>
      </c>
      <c r="R19" s="183">
        <v>7868192</v>
      </c>
      <c r="S19" s="182">
        <v>0</v>
      </c>
      <c r="T19" s="183">
        <v>27600494</v>
      </c>
      <c r="U19" s="183">
        <v>27600494</v>
      </c>
      <c r="V19" s="183">
        <v>7868192</v>
      </c>
      <c r="W19" s="183">
        <v>27600494</v>
      </c>
      <c r="X19" s="182">
        <v>0</v>
      </c>
      <c r="Y19" s="183">
        <v>27600494</v>
      </c>
      <c r="Z19" s="183">
        <v>27600494</v>
      </c>
      <c r="AA19" s="182">
        <v>0</v>
      </c>
    </row>
    <row r="20" spans="1:27" ht="16.5" hidden="1" customHeight="1" x14ac:dyDescent="0.25">
      <c r="A20" s="184" t="s">
        <v>230</v>
      </c>
      <c r="B20" s="184" t="s">
        <v>229</v>
      </c>
      <c r="C20" s="184" t="s">
        <v>96</v>
      </c>
      <c r="D20" s="184" t="s">
        <v>228</v>
      </c>
      <c r="E20" s="184" t="s">
        <v>94</v>
      </c>
      <c r="F20" s="183">
        <v>9606101</v>
      </c>
      <c r="G20" s="182">
        <v>0</v>
      </c>
      <c r="H20" s="182">
        <v>0</v>
      </c>
      <c r="I20" s="182">
        <v>0</v>
      </c>
      <c r="J20" s="182">
        <v>0</v>
      </c>
      <c r="K20" s="182">
        <v>0</v>
      </c>
      <c r="L20" s="182">
        <v>0</v>
      </c>
      <c r="M20" s="183">
        <v>9606101</v>
      </c>
      <c r="N20" s="182">
        <v>0</v>
      </c>
      <c r="O20" s="183">
        <v>1106215</v>
      </c>
      <c r="P20" s="183">
        <v>1106215</v>
      </c>
      <c r="Q20" s="182">
        <v>0</v>
      </c>
      <c r="R20" s="183">
        <v>8499886</v>
      </c>
      <c r="S20" s="182">
        <v>0</v>
      </c>
      <c r="T20" s="183">
        <v>1106215</v>
      </c>
      <c r="U20" s="183">
        <v>1106215</v>
      </c>
      <c r="V20" s="183">
        <v>8499886</v>
      </c>
      <c r="W20" s="183">
        <v>1106215</v>
      </c>
      <c r="X20" s="182">
        <v>0</v>
      </c>
      <c r="Y20" s="183">
        <v>1106215</v>
      </c>
      <c r="Z20" s="183">
        <v>1106215</v>
      </c>
      <c r="AA20" s="182">
        <v>0</v>
      </c>
    </row>
    <row r="21" spans="1:27" ht="16.5" hidden="1" customHeight="1" x14ac:dyDescent="0.25">
      <c r="A21" s="184" t="s">
        <v>119</v>
      </c>
      <c r="B21" s="184" t="s">
        <v>227</v>
      </c>
      <c r="C21" s="184" t="s">
        <v>96</v>
      </c>
      <c r="D21" s="184" t="s">
        <v>226</v>
      </c>
      <c r="E21" s="184" t="s">
        <v>119</v>
      </c>
      <c r="F21" s="183">
        <v>329997349</v>
      </c>
      <c r="G21" s="182">
        <v>0</v>
      </c>
      <c r="H21" s="182">
        <v>0</v>
      </c>
      <c r="I21" s="182">
        <v>0</v>
      </c>
      <c r="J21" s="182">
        <v>0</v>
      </c>
      <c r="K21" s="182">
        <v>0</v>
      </c>
      <c r="L21" s="182">
        <v>0</v>
      </c>
      <c r="M21" s="183">
        <v>329997349</v>
      </c>
      <c r="N21" s="182">
        <v>0</v>
      </c>
      <c r="O21" s="183">
        <v>165355616</v>
      </c>
      <c r="P21" s="183">
        <v>165355616</v>
      </c>
      <c r="Q21" s="182">
        <v>0</v>
      </c>
      <c r="R21" s="183">
        <v>164641733</v>
      </c>
      <c r="S21" s="182">
        <v>0</v>
      </c>
      <c r="T21" s="183">
        <v>165355616</v>
      </c>
      <c r="U21" s="183">
        <v>165355616</v>
      </c>
      <c r="V21" s="183">
        <v>164641733</v>
      </c>
      <c r="W21" s="183">
        <v>165230816</v>
      </c>
      <c r="X21" s="182">
        <v>0</v>
      </c>
      <c r="Y21" s="183">
        <v>145864954</v>
      </c>
      <c r="Z21" s="183">
        <v>145864954</v>
      </c>
      <c r="AA21" s="183">
        <v>19490662</v>
      </c>
    </row>
    <row r="22" spans="1:27" ht="16.5" hidden="1" customHeight="1" x14ac:dyDescent="0.25">
      <c r="A22" s="184" t="s">
        <v>225</v>
      </c>
      <c r="B22" s="184" t="s">
        <v>224</v>
      </c>
      <c r="C22" s="184" t="s">
        <v>96</v>
      </c>
      <c r="D22" s="184" t="s">
        <v>223</v>
      </c>
      <c r="E22" s="184" t="s">
        <v>94</v>
      </c>
      <c r="F22" s="183">
        <v>94292130</v>
      </c>
      <c r="G22" s="182">
        <v>0</v>
      </c>
      <c r="H22" s="182">
        <v>0</v>
      </c>
      <c r="I22" s="182">
        <v>0</v>
      </c>
      <c r="J22" s="182">
        <v>0</v>
      </c>
      <c r="K22" s="182">
        <v>0</v>
      </c>
      <c r="L22" s="182">
        <v>0</v>
      </c>
      <c r="M22" s="183">
        <v>94292130</v>
      </c>
      <c r="N22" s="182">
        <v>0</v>
      </c>
      <c r="O22" s="183">
        <v>59175481</v>
      </c>
      <c r="P22" s="183">
        <v>59175481</v>
      </c>
      <c r="Q22" s="182">
        <v>0</v>
      </c>
      <c r="R22" s="183">
        <v>35116649</v>
      </c>
      <c r="S22" s="182">
        <v>0</v>
      </c>
      <c r="T22" s="183">
        <v>59175481</v>
      </c>
      <c r="U22" s="183">
        <v>59175481</v>
      </c>
      <c r="V22" s="183">
        <v>35116649</v>
      </c>
      <c r="W22" s="183">
        <v>59175481</v>
      </c>
      <c r="X22" s="182">
        <v>0</v>
      </c>
      <c r="Y22" s="183">
        <v>51895800</v>
      </c>
      <c r="Z22" s="183">
        <v>51895800</v>
      </c>
      <c r="AA22" s="183">
        <v>7279681</v>
      </c>
    </row>
    <row r="23" spans="1:27" ht="16.5" hidden="1" customHeight="1" x14ac:dyDescent="0.25">
      <c r="A23" s="184" t="s">
        <v>222</v>
      </c>
      <c r="B23" s="184" t="s">
        <v>221</v>
      </c>
      <c r="C23" s="184" t="s">
        <v>96</v>
      </c>
      <c r="D23" s="184" t="s">
        <v>220</v>
      </c>
      <c r="E23" s="184" t="s">
        <v>94</v>
      </c>
      <c r="F23" s="183">
        <v>66790259</v>
      </c>
      <c r="G23" s="182">
        <v>0</v>
      </c>
      <c r="H23" s="182">
        <v>0</v>
      </c>
      <c r="I23" s="182">
        <v>0</v>
      </c>
      <c r="J23" s="182">
        <v>0</v>
      </c>
      <c r="K23" s="182">
        <v>0</v>
      </c>
      <c r="L23" s="182">
        <v>0</v>
      </c>
      <c r="M23" s="183">
        <v>66790259</v>
      </c>
      <c r="N23" s="182">
        <v>0</v>
      </c>
      <c r="O23" s="183">
        <v>41921281</v>
      </c>
      <c r="P23" s="183">
        <v>41921281</v>
      </c>
      <c r="Q23" s="182">
        <v>0</v>
      </c>
      <c r="R23" s="183">
        <v>24868978</v>
      </c>
      <c r="S23" s="182">
        <v>0</v>
      </c>
      <c r="T23" s="183">
        <v>41921281</v>
      </c>
      <c r="U23" s="183">
        <v>41921281</v>
      </c>
      <c r="V23" s="183">
        <v>24868978</v>
      </c>
      <c r="W23" s="183">
        <v>41921281</v>
      </c>
      <c r="X23" s="182">
        <v>0</v>
      </c>
      <c r="Y23" s="183">
        <v>36762100</v>
      </c>
      <c r="Z23" s="183">
        <v>36762100</v>
      </c>
      <c r="AA23" s="183">
        <v>5159181</v>
      </c>
    </row>
    <row r="24" spans="1:27" ht="16.5" hidden="1" customHeight="1" x14ac:dyDescent="0.25">
      <c r="A24" s="184" t="s">
        <v>219</v>
      </c>
      <c r="B24" s="184" t="s">
        <v>218</v>
      </c>
      <c r="C24" s="184" t="s">
        <v>96</v>
      </c>
      <c r="D24" s="184" t="s">
        <v>217</v>
      </c>
      <c r="E24" s="184" t="s">
        <v>94</v>
      </c>
      <c r="F24" s="183">
        <v>80050848</v>
      </c>
      <c r="G24" s="182">
        <v>0</v>
      </c>
      <c r="H24" s="182">
        <v>0</v>
      </c>
      <c r="I24" s="182">
        <v>0</v>
      </c>
      <c r="J24" s="182">
        <v>0</v>
      </c>
      <c r="K24" s="182">
        <v>0</v>
      </c>
      <c r="L24" s="182">
        <v>0</v>
      </c>
      <c r="M24" s="183">
        <v>80050848</v>
      </c>
      <c r="N24" s="182">
        <v>0</v>
      </c>
      <c r="O24" s="183">
        <v>9218454</v>
      </c>
      <c r="P24" s="183">
        <v>9218454</v>
      </c>
      <c r="Q24" s="182">
        <v>0</v>
      </c>
      <c r="R24" s="183">
        <v>70832394</v>
      </c>
      <c r="S24" s="182">
        <v>0</v>
      </c>
      <c r="T24" s="183">
        <v>9218454</v>
      </c>
      <c r="U24" s="183">
        <v>9218454</v>
      </c>
      <c r="V24" s="183">
        <v>70832394</v>
      </c>
      <c r="W24" s="183">
        <v>9218454</v>
      </c>
      <c r="X24" s="182">
        <v>0</v>
      </c>
      <c r="Y24" s="183">
        <v>9218454</v>
      </c>
      <c r="Z24" s="183">
        <v>9218454</v>
      </c>
      <c r="AA24" s="182">
        <v>0</v>
      </c>
    </row>
    <row r="25" spans="1:27" ht="16.5" hidden="1" customHeight="1" x14ac:dyDescent="0.25">
      <c r="A25" s="184" t="s">
        <v>216</v>
      </c>
      <c r="B25" s="184" t="s">
        <v>215</v>
      </c>
      <c r="C25" s="184" t="s">
        <v>96</v>
      </c>
      <c r="D25" s="184" t="s">
        <v>214</v>
      </c>
      <c r="E25" s="184" t="s">
        <v>94</v>
      </c>
      <c r="F25" s="183">
        <v>37549513</v>
      </c>
      <c r="G25" s="182">
        <v>0</v>
      </c>
      <c r="H25" s="182">
        <v>0</v>
      </c>
      <c r="I25" s="182">
        <v>0</v>
      </c>
      <c r="J25" s="182">
        <v>0</v>
      </c>
      <c r="K25" s="182">
        <v>0</v>
      </c>
      <c r="L25" s="182">
        <v>0</v>
      </c>
      <c r="M25" s="183">
        <v>37549513</v>
      </c>
      <c r="N25" s="182">
        <v>0</v>
      </c>
      <c r="O25" s="183">
        <v>23271400</v>
      </c>
      <c r="P25" s="183">
        <v>23271400</v>
      </c>
      <c r="Q25" s="182">
        <v>0</v>
      </c>
      <c r="R25" s="183">
        <v>14278113</v>
      </c>
      <c r="S25" s="182">
        <v>0</v>
      </c>
      <c r="T25" s="183">
        <v>23271400</v>
      </c>
      <c r="U25" s="183">
        <v>23271400</v>
      </c>
      <c r="V25" s="183">
        <v>14278113</v>
      </c>
      <c r="W25" s="183">
        <v>23271400</v>
      </c>
      <c r="X25" s="182">
        <v>0</v>
      </c>
      <c r="Y25" s="183">
        <v>20331200</v>
      </c>
      <c r="Z25" s="183">
        <v>20331200</v>
      </c>
      <c r="AA25" s="183">
        <v>2940200</v>
      </c>
    </row>
    <row r="26" spans="1:27" ht="16.5" hidden="1" customHeight="1" x14ac:dyDescent="0.25">
      <c r="A26" s="184" t="s">
        <v>213</v>
      </c>
      <c r="B26" s="184" t="s">
        <v>212</v>
      </c>
      <c r="C26" s="184" t="s">
        <v>96</v>
      </c>
      <c r="D26" s="184" t="s">
        <v>211</v>
      </c>
      <c r="E26" s="184" t="s">
        <v>94</v>
      </c>
      <c r="F26" s="183">
        <v>4377708</v>
      </c>
      <c r="G26" s="182">
        <v>0</v>
      </c>
      <c r="H26" s="182">
        <v>0</v>
      </c>
      <c r="I26" s="182">
        <v>0</v>
      </c>
      <c r="J26" s="182">
        <v>0</v>
      </c>
      <c r="K26" s="182">
        <v>0</v>
      </c>
      <c r="L26" s="182">
        <v>0</v>
      </c>
      <c r="M26" s="183">
        <v>4377708</v>
      </c>
      <c r="N26" s="182">
        <v>0</v>
      </c>
      <c r="O26" s="183">
        <v>2677000</v>
      </c>
      <c r="P26" s="183">
        <v>2677000</v>
      </c>
      <c r="Q26" s="182">
        <v>0</v>
      </c>
      <c r="R26" s="183">
        <v>1700708</v>
      </c>
      <c r="S26" s="182">
        <v>0</v>
      </c>
      <c r="T26" s="183">
        <v>2677000</v>
      </c>
      <c r="U26" s="183">
        <v>2677000</v>
      </c>
      <c r="V26" s="183">
        <v>1700708</v>
      </c>
      <c r="W26" s="183">
        <v>2552200</v>
      </c>
      <c r="X26" s="182">
        <v>0</v>
      </c>
      <c r="Y26" s="183">
        <v>2241400</v>
      </c>
      <c r="Z26" s="183">
        <v>2241400</v>
      </c>
      <c r="AA26" s="183">
        <v>435600</v>
      </c>
    </row>
    <row r="27" spans="1:27" ht="16.5" hidden="1" customHeight="1" x14ac:dyDescent="0.25">
      <c r="A27" s="184" t="s">
        <v>210</v>
      </c>
      <c r="B27" s="184" t="s">
        <v>209</v>
      </c>
      <c r="C27" s="184" t="s">
        <v>96</v>
      </c>
      <c r="D27" s="184" t="s">
        <v>208</v>
      </c>
      <c r="E27" s="184" t="s">
        <v>94</v>
      </c>
      <c r="F27" s="183">
        <v>28162135</v>
      </c>
      <c r="G27" s="182">
        <v>0</v>
      </c>
      <c r="H27" s="182">
        <v>0</v>
      </c>
      <c r="I27" s="182">
        <v>0</v>
      </c>
      <c r="J27" s="182">
        <v>0</v>
      </c>
      <c r="K27" s="182">
        <v>0</v>
      </c>
      <c r="L27" s="182">
        <v>0</v>
      </c>
      <c r="M27" s="183">
        <v>28162135</v>
      </c>
      <c r="N27" s="182">
        <v>0</v>
      </c>
      <c r="O27" s="183">
        <v>17453800</v>
      </c>
      <c r="P27" s="183">
        <v>17453800</v>
      </c>
      <c r="Q27" s="182">
        <v>0</v>
      </c>
      <c r="R27" s="183">
        <v>10708335</v>
      </c>
      <c r="S27" s="182">
        <v>0</v>
      </c>
      <c r="T27" s="183">
        <v>17453800</v>
      </c>
      <c r="U27" s="183">
        <v>17453800</v>
      </c>
      <c r="V27" s="183">
        <v>10708335</v>
      </c>
      <c r="W27" s="183">
        <v>17453800</v>
      </c>
      <c r="X27" s="182">
        <v>0</v>
      </c>
      <c r="Y27" s="183">
        <v>15248300</v>
      </c>
      <c r="Z27" s="183">
        <v>15248300</v>
      </c>
      <c r="AA27" s="183">
        <v>2205500</v>
      </c>
    </row>
    <row r="28" spans="1:27" ht="16.5" hidden="1" customHeight="1" x14ac:dyDescent="0.25">
      <c r="A28" s="184" t="s">
        <v>207</v>
      </c>
      <c r="B28" s="184" t="s">
        <v>206</v>
      </c>
      <c r="C28" s="184" t="s">
        <v>96</v>
      </c>
      <c r="D28" s="184" t="s">
        <v>205</v>
      </c>
      <c r="E28" s="184" t="s">
        <v>94</v>
      </c>
      <c r="F28" s="183">
        <v>18774756</v>
      </c>
      <c r="G28" s="182">
        <v>0</v>
      </c>
      <c r="H28" s="182">
        <v>0</v>
      </c>
      <c r="I28" s="182">
        <v>0</v>
      </c>
      <c r="J28" s="182">
        <v>0</v>
      </c>
      <c r="K28" s="182">
        <v>0</v>
      </c>
      <c r="L28" s="182">
        <v>0</v>
      </c>
      <c r="M28" s="183">
        <v>18774756</v>
      </c>
      <c r="N28" s="182">
        <v>0</v>
      </c>
      <c r="O28" s="183">
        <v>11638200</v>
      </c>
      <c r="P28" s="183">
        <v>11638200</v>
      </c>
      <c r="Q28" s="182">
        <v>0</v>
      </c>
      <c r="R28" s="183">
        <v>7136556</v>
      </c>
      <c r="S28" s="182">
        <v>0</v>
      </c>
      <c r="T28" s="183">
        <v>11638200</v>
      </c>
      <c r="U28" s="183">
        <v>11638200</v>
      </c>
      <c r="V28" s="183">
        <v>7136556</v>
      </c>
      <c r="W28" s="183">
        <v>11638200</v>
      </c>
      <c r="X28" s="182">
        <v>0</v>
      </c>
      <c r="Y28" s="183">
        <v>10167700</v>
      </c>
      <c r="Z28" s="183">
        <v>10167700</v>
      </c>
      <c r="AA28" s="183">
        <v>1470500</v>
      </c>
    </row>
    <row r="29" spans="1:27" ht="16.5" hidden="1" customHeight="1" x14ac:dyDescent="0.25">
      <c r="A29" s="184" t="s">
        <v>119</v>
      </c>
      <c r="B29" s="184" t="s">
        <v>204</v>
      </c>
      <c r="C29" s="184" t="s">
        <v>96</v>
      </c>
      <c r="D29" s="184" t="s">
        <v>203</v>
      </c>
      <c r="E29" s="184" t="s">
        <v>119</v>
      </c>
      <c r="F29" s="183">
        <v>65312398</v>
      </c>
      <c r="G29" s="182">
        <v>0</v>
      </c>
      <c r="H29" s="182">
        <v>0</v>
      </c>
      <c r="I29" s="182">
        <v>0</v>
      </c>
      <c r="J29" s="182">
        <v>0</v>
      </c>
      <c r="K29" s="183">
        <v>5950000</v>
      </c>
      <c r="L29" s="182">
        <v>0</v>
      </c>
      <c r="M29" s="183">
        <v>71262398</v>
      </c>
      <c r="N29" s="182">
        <v>0</v>
      </c>
      <c r="O29" s="183">
        <v>42570728</v>
      </c>
      <c r="P29" s="183">
        <v>42570728</v>
      </c>
      <c r="Q29" s="182">
        <v>0</v>
      </c>
      <c r="R29" s="183">
        <v>28691670</v>
      </c>
      <c r="S29" s="182">
        <v>0</v>
      </c>
      <c r="T29" s="183">
        <v>42570728</v>
      </c>
      <c r="U29" s="183">
        <v>42570728</v>
      </c>
      <c r="V29" s="183">
        <v>28691670</v>
      </c>
      <c r="W29" s="183">
        <v>42570728</v>
      </c>
      <c r="X29" s="182">
        <v>0</v>
      </c>
      <c r="Y29" s="183">
        <v>42570728</v>
      </c>
      <c r="Z29" s="183">
        <v>42570728</v>
      </c>
      <c r="AA29" s="182">
        <v>0</v>
      </c>
    </row>
    <row r="30" spans="1:27" ht="16.5" hidden="1" customHeight="1" x14ac:dyDescent="0.25">
      <c r="A30" s="184" t="s">
        <v>119</v>
      </c>
      <c r="B30" s="184" t="s">
        <v>202</v>
      </c>
      <c r="C30" s="184" t="s">
        <v>96</v>
      </c>
      <c r="D30" s="184" t="s">
        <v>201</v>
      </c>
      <c r="E30" s="184" t="s">
        <v>119</v>
      </c>
      <c r="F30" s="183">
        <v>65312398</v>
      </c>
      <c r="G30" s="182">
        <v>0</v>
      </c>
      <c r="H30" s="182">
        <v>0</v>
      </c>
      <c r="I30" s="182">
        <v>0</v>
      </c>
      <c r="J30" s="182">
        <v>0</v>
      </c>
      <c r="K30" s="183">
        <v>5950000</v>
      </c>
      <c r="L30" s="182">
        <v>0</v>
      </c>
      <c r="M30" s="183">
        <v>71262398</v>
      </c>
      <c r="N30" s="182">
        <v>0</v>
      </c>
      <c r="O30" s="183">
        <v>42570728</v>
      </c>
      <c r="P30" s="183">
        <v>42570728</v>
      </c>
      <c r="Q30" s="182">
        <v>0</v>
      </c>
      <c r="R30" s="183">
        <v>28691670</v>
      </c>
      <c r="S30" s="182">
        <v>0</v>
      </c>
      <c r="T30" s="183">
        <v>42570728</v>
      </c>
      <c r="U30" s="183">
        <v>42570728</v>
      </c>
      <c r="V30" s="183">
        <v>28691670</v>
      </c>
      <c r="W30" s="183">
        <v>42570728</v>
      </c>
      <c r="X30" s="182">
        <v>0</v>
      </c>
      <c r="Y30" s="183">
        <v>42570728</v>
      </c>
      <c r="Z30" s="183">
        <v>42570728</v>
      </c>
      <c r="AA30" s="182">
        <v>0</v>
      </c>
    </row>
    <row r="31" spans="1:27" ht="16.5" hidden="1" customHeight="1" x14ac:dyDescent="0.25">
      <c r="A31" s="184" t="s">
        <v>200</v>
      </c>
      <c r="B31" s="184" t="s">
        <v>199</v>
      </c>
      <c r="C31" s="184" t="s">
        <v>96</v>
      </c>
      <c r="D31" s="184" t="s">
        <v>198</v>
      </c>
      <c r="E31" s="184" t="s">
        <v>94</v>
      </c>
      <c r="F31" s="183">
        <v>52020738</v>
      </c>
      <c r="G31" s="182">
        <v>0</v>
      </c>
      <c r="H31" s="182">
        <v>0</v>
      </c>
      <c r="I31" s="182">
        <v>0</v>
      </c>
      <c r="J31" s="182">
        <v>0</v>
      </c>
      <c r="K31" s="182">
        <v>0</v>
      </c>
      <c r="L31" s="182">
        <v>0</v>
      </c>
      <c r="M31" s="183">
        <v>52020738</v>
      </c>
      <c r="N31" s="182">
        <v>0</v>
      </c>
      <c r="O31" s="183">
        <v>26666985</v>
      </c>
      <c r="P31" s="183">
        <v>26666985</v>
      </c>
      <c r="Q31" s="182">
        <v>0</v>
      </c>
      <c r="R31" s="183">
        <v>25353753</v>
      </c>
      <c r="S31" s="182">
        <v>0</v>
      </c>
      <c r="T31" s="183">
        <v>26666985</v>
      </c>
      <c r="U31" s="183">
        <v>26666985</v>
      </c>
      <c r="V31" s="183">
        <v>25353753</v>
      </c>
      <c r="W31" s="183">
        <v>26666985</v>
      </c>
      <c r="X31" s="182">
        <v>0</v>
      </c>
      <c r="Y31" s="183">
        <v>26666985</v>
      </c>
      <c r="Z31" s="183">
        <v>26666985</v>
      </c>
      <c r="AA31" s="182">
        <v>0</v>
      </c>
    </row>
    <row r="32" spans="1:27" ht="16.5" hidden="1" customHeight="1" x14ac:dyDescent="0.25">
      <c r="A32" s="184" t="s">
        <v>197</v>
      </c>
      <c r="B32" s="184" t="s">
        <v>196</v>
      </c>
      <c r="C32" s="184" t="s">
        <v>96</v>
      </c>
      <c r="D32" s="184" t="s">
        <v>195</v>
      </c>
      <c r="E32" s="184" t="s">
        <v>94</v>
      </c>
      <c r="F32" s="183">
        <v>9050000</v>
      </c>
      <c r="G32" s="182">
        <v>0</v>
      </c>
      <c r="H32" s="182">
        <v>0</v>
      </c>
      <c r="I32" s="182">
        <v>0</v>
      </c>
      <c r="J32" s="182">
        <v>0</v>
      </c>
      <c r="K32" s="183">
        <v>5950000</v>
      </c>
      <c r="L32" s="182">
        <v>0</v>
      </c>
      <c r="M32" s="183">
        <v>15000000</v>
      </c>
      <c r="N32" s="182">
        <v>0</v>
      </c>
      <c r="O32" s="183">
        <v>12881113</v>
      </c>
      <c r="P32" s="183">
        <v>12881113</v>
      </c>
      <c r="Q32" s="182">
        <v>0</v>
      </c>
      <c r="R32" s="183">
        <v>2118887</v>
      </c>
      <c r="S32" s="182">
        <v>0</v>
      </c>
      <c r="T32" s="183">
        <v>12881113</v>
      </c>
      <c r="U32" s="183">
        <v>12881113</v>
      </c>
      <c r="V32" s="183">
        <v>2118887</v>
      </c>
      <c r="W32" s="183">
        <v>12881113</v>
      </c>
      <c r="X32" s="182">
        <v>0</v>
      </c>
      <c r="Y32" s="183">
        <v>12881113</v>
      </c>
      <c r="Z32" s="183">
        <v>12881113</v>
      </c>
      <c r="AA32" s="182">
        <v>0</v>
      </c>
    </row>
    <row r="33" spans="1:27" ht="16.5" hidden="1" customHeight="1" x14ac:dyDescent="0.25">
      <c r="A33" s="184" t="s">
        <v>194</v>
      </c>
      <c r="B33" s="184" t="s">
        <v>193</v>
      </c>
      <c r="C33" s="184" t="s">
        <v>96</v>
      </c>
      <c r="D33" s="184" t="s">
        <v>192</v>
      </c>
      <c r="E33" s="184" t="s">
        <v>94</v>
      </c>
      <c r="F33" s="183">
        <v>4241660</v>
      </c>
      <c r="G33" s="182">
        <v>0</v>
      </c>
      <c r="H33" s="182">
        <v>0</v>
      </c>
      <c r="I33" s="182">
        <v>0</v>
      </c>
      <c r="J33" s="182">
        <v>0</v>
      </c>
      <c r="K33" s="182">
        <v>0</v>
      </c>
      <c r="L33" s="182">
        <v>0</v>
      </c>
      <c r="M33" s="183">
        <v>4241660</v>
      </c>
      <c r="N33" s="182">
        <v>0</v>
      </c>
      <c r="O33" s="183">
        <v>3022630</v>
      </c>
      <c r="P33" s="183">
        <v>3022630</v>
      </c>
      <c r="Q33" s="182">
        <v>0</v>
      </c>
      <c r="R33" s="183">
        <v>1219030</v>
      </c>
      <c r="S33" s="182">
        <v>0</v>
      </c>
      <c r="T33" s="183">
        <v>3022630</v>
      </c>
      <c r="U33" s="183">
        <v>3022630</v>
      </c>
      <c r="V33" s="183">
        <v>1219030</v>
      </c>
      <c r="W33" s="183">
        <v>3022630</v>
      </c>
      <c r="X33" s="182">
        <v>0</v>
      </c>
      <c r="Y33" s="183">
        <v>3022630</v>
      </c>
      <c r="Z33" s="183">
        <v>3022630</v>
      </c>
      <c r="AA33" s="182">
        <v>0</v>
      </c>
    </row>
    <row r="34" spans="1:27" ht="16.5" customHeight="1" x14ac:dyDescent="0.25">
      <c r="A34" s="184" t="s">
        <v>119</v>
      </c>
      <c r="B34" s="184" t="s">
        <v>191</v>
      </c>
      <c r="C34" s="184" t="s">
        <v>96</v>
      </c>
      <c r="D34" s="184" t="s">
        <v>190</v>
      </c>
      <c r="E34" s="184" t="s">
        <v>119</v>
      </c>
      <c r="F34" s="183">
        <v>1147202923</v>
      </c>
      <c r="G34" s="182">
        <v>0</v>
      </c>
      <c r="H34" s="182">
        <v>0</v>
      </c>
      <c r="I34" s="182">
        <v>0</v>
      </c>
      <c r="J34" s="182">
        <v>0</v>
      </c>
      <c r="K34" s="183">
        <v>68712729</v>
      </c>
      <c r="L34" s="183">
        <v>98662729</v>
      </c>
      <c r="M34" s="183">
        <v>1117252923</v>
      </c>
      <c r="N34" s="182">
        <v>0</v>
      </c>
      <c r="O34" s="183">
        <v>985480593.37</v>
      </c>
      <c r="P34" s="183">
        <v>985480593.37</v>
      </c>
      <c r="Q34" s="182">
        <v>0</v>
      </c>
      <c r="R34" s="183">
        <v>131772329.63</v>
      </c>
      <c r="S34" s="182">
        <v>0</v>
      </c>
      <c r="T34" s="183">
        <v>967140332</v>
      </c>
      <c r="U34" s="183">
        <v>967140332</v>
      </c>
      <c r="V34" s="183">
        <v>150112591</v>
      </c>
      <c r="W34" s="183">
        <v>449961100</v>
      </c>
      <c r="X34" s="182">
        <v>0</v>
      </c>
      <c r="Y34" s="183">
        <v>438898613</v>
      </c>
      <c r="Z34" s="183">
        <v>438898613</v>
      </c>
      <c r="AA34" s="183">
        <v>528241719</v>
      </c>
    </row>
    <row r="35" spans="1:27" ht="16.5" hidden="1" customHeight="1" x14ac:dyDescent="0.25">
      <c r="A35" s="184" t="s">
        <v>119</v>
      </c>
      <c r="B35" s="184" t="s">
        <v>189</v>
      </c>
      <c r="C35" s="184" t="s">
        <v>96</v>
      </c>
      <c r="D35" s="184" t="s">
        <v>188</v>
      </c>
      <c r="E35" s="184" t="s">
        <v>119</v>
      </c>
      <c r="F35" s="183">
        <v>1147202923</v>
      </c>
      <c r="G35" s="182">
        <v>0</v>
      </c>
      <c r="H35" s="182">
        <v>0</v>
      </c>
      <c r="I35" s="182">
        <v>0</v>
      </c>
      <c r="J35" s="182">
        <v>0</v>
      </c>
      <c r="K35" s="183">
        <v>68712729</v>
      </c>
      <c r="L35" s="183">
        <v>98662729</v>
      </c>
      <c r="M35" s="183">
        <v>1117252923</v>
      </c>
      <c r="N35" s="182">
        <v>0</v>
      </c>
      <c r="O35" s="183">
        <v>985480593.37</v>
      </c>
      <c r="P35" s="183">
        <v>985480593.37</v>
      </c>
      <c r="Q35" s="182">
        <v>0</v>
      </c>
      <c r="R35" s="183">
        <v>131772329.63</v>
      </c>
      <c r="S35" s="182">
        <v>0</v>
      </c>
      <c r="T35" s="183">
        <v>967140332</v>
      </c>
      <c r="U35" s="183">
        <v>967140332</v>
      </c>
      <c r="V35" s="183">
        <v>150112591</v>
      </c>
      <c r="W35" s="183">
        <v>449961100</v>
      </c>
      <c r="X35" s="182">
        <v>0</v>
      </c>
      <c r="Y35" s="183">
        <v>438898613</v>
      </c>
      <c r="Z35" s="183">
        <v>438898613</v>
      </c>
      <c r="AA35" s="183">
        <v>528241719</v>
      </c>
    </row>
    <row r="36" spans="1:27" ht="16.5" hidden="1" customHeight="1" x14ac:dyDescent="0.25">
      <c r="A36" s="184" t="s">
        <v>119</v>
      </c>
      <c r="B36" s="184" t="s">
        <v>187</v>
      </c>
      <c r="C36" s="184" t="s">
        <v>96</v>
      </c>
      <c r="D36" s="184" t="s">
        <v>186</v>
      </c>
      <c r="E36" s="184" t="s">
        <v>119</v>
      </c>
      <c r="F36" s="183">
        <v>145511858</v>
      </c>
      <c r="G36" s="182">
        <v>0</v>
      </c>
      <c r="H36" s="182">
        <v>0</v>
      </c>
      <c r="I36" s="182">
        <v>0</v>
      </c>
      <c r="J36" s="182">
        <v>0</v>
      </c>
      <c r="K36" s="183">
        <v>35489168</v>
      </c>
      <c r="L36" s="183">
        <v>83192314</v>
      </c>
      <c r="M36" s="183">
        <v>97808712</v>
      </c>
      <c r="N36" s="182">
        <v>0</v>
      </c>
      <c r="O36" s="183">
        <v>45547784.369999997</v>
      </c>
      <c r="P36" s="183">
        <v>45547784.369999997</v>
      </c>
      <c r="Q36" s="182">
        <v>0</v>
      </c>
      <c r="R36" s="183">
        <v>52260927.630000003</v>
      </c>
      <c r="S36" s="182">
        <v>0</v>
      </c>
      <c r="T36" s="183">
        <v>33146289</v>
      </c>
      <c r="U36" s="183">
        <v>33146289</v>
      </c>
      <c r="V36" s="183">
        <v>64662423</v>
      </c>
      <c r="W36" s="183">
        <v>25920301</v>
      </c>
      <c r="X36" s="182">
        <v>0</v>
      </c>
      <c r="Y36" s="183">
        <v>15462814</v>
      </c>
      <c r="Z36" s="183">
        <v>15462814</v>
      </c>
      <c r="AA36" s="183">
        <v>17683475</v>
      </c>
    </row>
    <row r="37" spans="1:27" ht="16.5" hidden="1" customHeight="1" x14ac:dyDescent="0.25">
      <c r="A37" s="184" t="s">
        <v>185</v>
      </c>
      <c r="B37" s="184" t="s">
        <v>184</v>
      </c>
      <c r="C37" s="184" t="s">
        <v>96</v>
      </c>
      <c r="D37" s="184" t="s">
        <v>183</v>
      </c>
      <c r="E37" s="184" t="s">
        <v>94</v>
      </c>
      <c r="F37" s="183">
        <v>8421848</v>
      </c>
      <c r="G37" s="182">
        <v>0</v>
      </c>
      <c r="H37" s="182">
        <v>0</v>
      </c>
      <c r="I37" s="182">
        <v>0</v>
      </c>
      <c r="J37" s="182">
        <v>0</v>
      </c>
      <c r="K37" s="183">
        <v>6576288</v>
      </c>
      <c r="L37" s="182">
        <v>0</v>
      </c>
      <c r="M37" s="183">
        <v>14998136</v>
      </c>
      <c r="N37" s="182">
        <v>0</v>
      </c>
      <c r="O37" s="183">
        <v>14134818.029999999</v>
      </c>
      <c r="P37" s="183">
        <v>14134818.029999999</v>
      </c>
      <c r="Q37" s="182">
        <v>0</v>
      </c>
      <c r="R37" s="183">
        <v>863317.97</v>
      </c>
      <c r="S37" s="182">
        <v>0</v>
      </c>
      <c r="T37" s="183">
        <v>13181823</v>
      </c>
      <c r="U37" s="183">
        <v>13181823</v>
      </c>
      <c r="V37" s="183">
        <v>1816313</v>
      </c>
      <c r="W37" s="183">
        <v>10757301</v>
      </c>
      <c r="X37" s="182">
        <v>0</v>
      </c>
      <c r="Y37" s="183">
        <v>299814</v>
      </c>
      <c r="Z37" s="183">
        <v>299814</v>
      </c>
      <c r="AA37" s="183">
        <v>12882009</v>
      </c>
    </row>
    <row r="38" spans="1:27" ht="16.5" hidden="1" customHeight="1" x14ac:dyDescent="0.25">
      <c r="A38" s="184" t="s">
        <v>182</v>
      </c>
      <c r="B38" s="184" t="s">
        <v>181</v>
      </c>
      <c r="C38" s="184" t="s">
        <v>96</v>
      </c>
      <c r="D38" s="184" t="s">
        <v>180</v>
      </c>
      <c r="E38" s="184" t="s">
        <v>94</v>
      </c>
      <c r="F38" s="183">
        <v>23087120</v>
      </c>
      <c r="G38" s="182">
        <v>0</v>
      </c>
      <c r="H38" s="182">
        <v>0</v>
      </c>
      <c r="I38" s="182">
        <v>0</v>
      </c>
      <c r="J38" s="182">
        <v>0</v>
      </c>
      <c r="K38" s="183">
        <v>28912880</v>
      </c>
      <c r="L38" s="182">
        <v>0</v>
      </c>
      <c r="M38" s="183">
        <v>52000000</v>
      </c>
      <c r="N38" s="182">
        <v>0</v>
      </c>
      <c r="O38" s="183">
        <v>31412966.34</v>
      </c>
      <c r="P38" s="183">
        <v>31412966.34</v>
      </c>
      <c r="Q38" s="182">
        <v>0</v>
      </c>
      <c r="R38" s="183">
        <v>20587033.66</v>
      </c>
      <c r="S38" s="182">
        <v>0</v>
      </c>
      <c r="T38" s="183">
        <v>19964466</v>
      </c>
      <c r="U38" s="183">
        <v>19964466</v>
      </c>
      <c r="V38" s="183">
        <v>32035534</v>
      </c>
      <c r="W38" s="183">
        <v>15163000</v>
      </c>
      <c r="X38" s="182">
        <v>0</v>
      </c>
      <c r="Y38" s="183">
        <v>15163000</v>
      </c>
      <c r="Z38" s="183">
        <v>15163000</v>
      </c>
      <c r="AA38" s="183">
        <v>4801466</v>
      </c>
    </row>
    <row r="39" spans="1:27" ht="16.5" hidden="1" customHeight="1" x14ac:dyDescent="0.25">
      <c r="A39" s="184" t="s">
        <v>179</v>
      </c>
      <c r="B39" s="184" t="s">
        <v>178</v>
      </c>
      <c r="C39" s="184" t="s">
        <v>96</v>
      </c>
      <c r="D39" s="184" t="s">
        <v>177</v>
      </c>
      <c r="E39" s="184" t="s">
        <v>94</v>
      </c>
      <c r="F39" s="183">
        <v>114002890</v>
      </c>
      <c r="G39" s="182">
        <v>0</v>
      </c>
      <c r="H39" s="182">
        <v>0</v>
      </c>
      <c r="I39" s="182">
        <v>0</v>
      </c>
      <c r="J39" s="182">
        <v>0</v>
      </c>
      <c r="K39" s="182">
        <v>0</v>
      </c>
      <c r="L39" s="183">
        <v>83192314</v>
      </c>
      <c r="M39" s="183">
        <v>30810576</v>
      </c>
      <c r="N39" s="182">
        <v>0</v>
      </c>
      <c r="O39" s="182">
        <v>0</v>
      </c>
      <c r="P39" s="182">
        <v>0</v>
      </c>
      <c r="Q39" s="182">
        <v>0</v>
      </c>
      <c r="R39" s="183">
        <v>30810576</v>
      </c>
      <c r="S39" s="182">
        <v>0</v>
      </c>
      <c r="T39" s="182">
        <v>0</v>
      </c>
      <c r="U39" s="182">
        <v>0</v>
      </c>
      <c r="V39" s="183">
        <v>30810576</v>
      </c>
      <c r="W39" s="182">
        <v>0</v>
      </c>
      <c r="X39" s="182">
        <v>0</v>
      </c>
      <c r="Y39" s="182">
        <v>0</v>
      </c>
      <c r="Z39" s="182">
        <v>0</v>
      </c>
      <c r="AA39" s="182">
        <v>0</v>
      </c>
    </row>
    <row r="40" spans="1:27" ht="16.5" hidden="1" customHeight="1" x14ac:dyDescent="0.25">
      <c r="A40" s="184" t="s">
        <v>119</v>
      </c>
      <c r="B40" s="184" t="s">
        <v>176</v>
      </c>
      <c r="C40" s="184" t="s">
        <v>96</v>
      </c>
      <c r="D40" s="184" t="s">
        <v>120</v>
      </c>
      <c r="E40" s="184" t="s">
        <v>119</v>
      </c>
      <c r="F40" s="183">
        <v>1001691065</v>
      </c>
      <c r="G40" s="182">
        <v>0</v>
      </c>
      <c r="H40" s="182">
        <v>0</v>
      </c>
      <c r="I40" s="182">
        <v>0</v>
      </c>
      <c r="J40" s="182">
        <v>0</v>
      </c>
      <c r="K40" s="183">
        <v>33223561</v>
      </c>
      <c r="L40" s="183">
        <v>15470415</v>
      </c>
      <c r="M40" s="183">
        <v>1019444211</v>
      </c>
      <c r="N40" s="182">
        <v>0</v>
      </c>
      <c r="O40" s="183">
        <v>939932809</v>
      </c>
      <c r="P40" s="183">
        <v>939932809</v>
      </c>
      <c r="Q40" s="182">
        <v>0</v>
      </c>
      <c r="R40" s="183">
        <v>79511402</v>
      </c>
      <c r="S40" s="182">
        <v>0</v>
      </c>
      <c r="T40" s="183">
        <v>933994043</v>
      </c>
      <c r="U40" s="183">
        <v>933994043</v>
      </c>
      <c r="V40" s="183">
        <v>85450168</v>
      </c>
      <c r="W40" s="183">
        <v>424040799</v>
      </c>
      <c r="X40" s="182">
        <v>0</v>
      </c>
      <c r="Y40" s="183">
        <v>423435799</v>
      </c>
      <c r="Z40" s="183">
        <v>423435799</v>
      </c>
      <c r="AA40" s="183">
        <v>510558244</v>
      </c>
    </row>
    <row r="41" spans="1:27" ht="16.5" hidden="1" customHeight="1" x14ac:dyDescent="0.25">
      <c r="A41" s="184" t="s">
        <v>175</v>
      </c>
      <c r="B41" s="184" t="s">
        <v>174</v>
      </c>
      <c r="C41" s="184" t="s">
        <v>96</v>
      </c>
      <c r="D41" s="184" t="s">
        <v>173</v>
      </c>
      <c r="E41" s="184" t="s">
        <v>94</v>
      </c>
      <c r="F41" s="183">
        <v>8557935</v>
      </c>
      <c r="G41" s="182">
        <v>0</v>
      </c>
      <c r="H41" s="182">
        <v>0</v>
      </c>
      <c r="I41" s="182">
        <v>0</v>
      </c>
      <c r="J41" s="182">
        <v>0</v>
      </c>
      <c r="K41" s="182">
        <v>0</v>
      </c>
      <c r="L41" s="183">
        <v>6176298</v>
      </c>
      <c r="M41" s="183">
        <v>2381637</v>
      </c>
      <c r="N41" s="182">
        <v>0</v>
      </c>
      <c r="O41" s="183">
        <v>2381637</v>
      </c>
      <c r="P41" s="183">
        <v>2381637</v>
      </c>
      <c r="Q41" s="182">
        <v>0</v>
      </c>
      <c r="R41" s="182">
        <v>0</v>
      </c>
      <c r="S41" s="182">
        <v>0</v>
      </c>
      <c r="T41" s="183">
        <v>2381637</v>
      </c>
      <c r="U41" s="183">
        <v>2381637</v>
      </c>
      <c r="V41" s="182">
        <v>0</v>
      </c>
      <c r="W41" s="183">
        <v>730756</v>
      </c>
      <c r="X41" s="182">
        <v>0</v>
      </c>
      <c r="Y41" s="183">
        <v>582756</v>
      </c>
      <c r="Z41" s="183">
        <v>582756</v>
      </c>
      <c r="AA41" s="183">
        <v>1798881</v>
      </c>
    </row>
    <row r="42" spans="1:27" ht="16.5" hidden="1" customHeight="1" x14ac:dyDescent="0.25">
      <c r="A42" s="184" t="s">
        <v>172</v>
      </c>
      <c r="B42" s="184" t="s">
        <v>171</v>
      </c>
      <c r="C42" s="184" t="s">
        <v>96</v>
      </c>
      <c r="D42" s="184" t="s">
        <v>170</v>
      </c>
      <c r="E42" s="184" t="s">
        <v>94</v>
      </c>
      <c r="F42" s="183">
        <v>283223236</v>
      </c>
      <c r="G42" s="182">
        <v>0</v>
      </c>
      <c r="H42" s="182">
        <v>0</v>
      </c>
      <c r="I42" s="182">
        <v>0</v>
      </c>
      <c r="J42" s="182">
        <v>0</v>
      </c>
      <c r="K42" s="183">
        <v>5958359</v>
      </c>
      <c r="L42" s="182">
        <v>0</v>
      </c>
      <c r="M42" s="183">
        <v>289181595</v>
      </c>
      <c r="N42" s="182">
        <v>0</v>
      </c>
      <c r="O42" s="183">
        <v>277116100</v>
      </c>
      <c r="P42" s="183">
        <v>277116100</v>
      </c>
      <c r="Q42" s="182">
        <v>0</v>
      </c>
      <c r="R42" s="183">
        <v>12065495</v>
      </c>
      <c r="S42" s="182">
        <v>0</v>
      </c>
      <c r="T42" s="183">
        <v>277116100</v>
      </c>
      <c r="U42" s="183">
        <v>277116100</v>
      </c>
      <c r="V42" s="183">
        <v>12065495</v>
      </c>
      <c r="W42" s="183">
        <v>37353220</v>
      </c>
      <c r="X42" s="182">
        <v>0</v>
      </c>
      <c r="Y42" s="183">
        <v>37353220</v>
      </c>
      <c r="Z42" s="183">
        <v>37353220</v>
      </c>
      <c r="AA42" s="183">
        <v>239762880</v>
      </c>
    </row>
    <row r="43" spans="1:27" ht="16.5" hidden="1" customHeight="1" x14ac:dyDescent="0.25">
      <c r="A43" s="184" t="s">
        <v>169</v>
      </c>
      <c r="B43" s="184" t="s">
        <v>168</v>
      </c>
      <c r="C43" s="184" t="s">
        <v>96</v>
      </c>
      <c r="D43" s="184" t="s">
        <v>167</v>
      </c>
      <c r="E43" s="184" t="s">
        <v>94</v>
      </c>
      <c r="F43" s="183">
        <v>81634894</v>
      </c>
      <c r="G43" s="182">
        <v>0</v>
      </c>
      <c r="H43" s="182">
        <v>0</v>
      </c>
      <c r="I43" s="182">
        <v>0</v>
      </c>
      <c r="J43" s="182">
        <v>0</v>
      </c>
      <c r="K43" s="183">
        <v>1594682</v>
      </c>
      <c r="L43" s="183">
        <v>9294117</v>
      </c>
      <c r="M43" s="183">
        <v>73935459</v>
      </c>
      <c r="N43" s="182">
        <v>0</v>
      </c>
      <c r="O43" s="183">
        <v>36223643</v>
      </c>
      <c r="P43" s="183">
        <v>36223643</v>
      </c>
      <c r="Q43" s="182">
        <v>0</v>
      </c>
      <c r="R43" s="183">
        <v>37711816</v>
      </c>
      <c r="S43" s="182">
        <v>0</v>
      </c>
      <c r="T43" s="183">
        <v>34354877</v>
      </c>
      <c r="U43" s="183">
        <v>34354877</v>
      </c>
      <c r="V43" s="183">
        <v>39580582</v>
      </c>
      <c r="W43" s="183">
        <v>18313673</v>
      </c>
      <c r="X43" s="182">
        <v>0</v>
      </c>
      <c r="Y43" s="183">
        <v>17856673</v>
      </c>
      <c r="Z43" s="183">
        <v>17856673</v>
      </c>
      <c r="AA43" s="183">
        <v>16498204</v>
      </c>
    </row>
    <row r="44" spans="1:27" ht="16.5" hidden="1" customHeight="1" x14ac:dyDescent="0.25">
      <c r="A44" s="184" t="s">
        <v>166</v>
      </c>
      <c r="B44" s="184" t="s">
        <v>165</v>
      </c>
      <c r="C44" s="184" t="s">
        <v>96</v>
      </c>
      <c r="D44" s="184" t="s">
        <v>164</v>
      </c>
      <c r="E44" s="184" t="s">
        <v>94</v>
      </c>
      <c r="F44" s="183">
        <v>628275000</v>
      </c>
      <c r="G44" s="182">
        <v>0</v>
      </c>
      <c r="H44" s="182">
        <v>0</v>
      </c>
      <c r="I44" s="182">
        <v>0</v>
      </c>
      <c r="J44" s="182">
        <v>0</v>
      </c>
      <c r="K44" s="183">
        <v>25670520</v>
      </c>
      <c r="L44" s="182">
        <v>0</v>
      </c>
      <c r="M44" s="183">
        <v>653945520</v>
      </c>
      <c r="N44" s="182">
        <v>0</v>
      </c>
      <c r="O44" s="183">
        <v>624211429</v>
      </c>
      <c r="P44" s="183">
        <v>624211429</v>
      </c>
      <c r="Q44" s="182">
        <v>0</v>
      </c>
      <c r="R44" s="183">
        <v>29734091</v>
      </c>
      <c r="S44" s="182">
        <v>0</v>
      </c>
      <c r="T44" s="183">
        <v>620141429</v>
      </c>
      <c r="U44" s="183">
        <v>620141429</v>
      </c>
      <c r="V44" s="183">
        <v>33804091</v>
      </c>
      <c r="W44" s="183">
        <v>367643150</v>
      </c>
      <c r="X44" s="182">
        <v>0</v>
      </c>
      <c r="Y44" s="183">
        <v>367643150</v>
      </c>
      <c r="Z44" s="183">
        <v>367643150</v>
      </c>
      <c r="AA44" s="183">
        <v>252498279</v>
      </c>
    </row>
    <row r="45" spans="1:27" ht="16.5" customHeight="1" x14ac:dyDescent="0.25">
      <c r="A45" s="184" t="s">
        <v>119</v>
      </c>
      <c r="B45" s="184" t="s">
        <v>163</v>
      </c>
      <c r="C45" s="184" t="s">
        <v>96</v>
      </c>
      <c r="D45" s="184" t="s">
        <v>162</v>
      </c>
      <c r="E45" s="184" t="s">
        <v>119</v>
      </c>
      <c r="F45" s="183">
        <v>40000000</v>
      </c>
      <c r="G45" s="182">
        <v>0</v>
      </c>
      <c r="H45" s="182">
        <v>0</v>
      </c>
      <c r="I45" s="182">
        <v>0</v>
      </c>
      <c r="J45" s="182">
        <v>0</v>
      </c>
      <c r="K45" s="182">
        <v>0</v>
      </c>
      <c r="L45" s="182">
        <v>0</v>
      </c>
      <c r="M45" s="183">
        <v>40000000</v>
      </c>
      <c r="N45" s="182">
        <v>0</v>
      </c>
      <c r="O45" s="182">
        <v>0</v>
      </c>
      <c r="P45" s="182">
        <v>0</v>
      </c>
      <c r="Q45" s="182">
        <v>0</v>
      </c>
      <c r="R45" s="183">
        <v>40000000</v>
      </c>
      <c r="S45" s="182">
        <v>0</v>
      </c>
      <c r="T45" s="182">
        <v>0</v>
      </c>
      <c r="U45" s="182">
        <v>0</v>
      </c>
      <c r="V45" s="183">
        <v>40000000</v>
      </c>
      <c r="W45" s="182">
        <v>0</v>
      </c>
      <c r="X45" s="182">
        <v>0</v>
      </c>
      <c r="Y45" s="182">
        <v>0</v>
      </c>
      <c r="Z45" s="182">
        <v>0</v>
      </c>
      <c r="AA45" s="182">
        <v>0</v>
      </c>
    </row>
    <row r="46" spans="1:27" ht="16.5" hidden="1" customHeight="1" x14ac:dyDescent="0.25">
      <c r="A46" s="184" t="s">
        <v>119</v>
      </c>
      <c r="B46" s="184" t="s">
        <v>161</v>
      </c>
      <c r="C46" s="184" t="s">
        <v>96</v>
      </c>
      <c r="D46" s="184" t="s">
        <v>160</v>
      </c>
      <c r="E46" s="184" t="s">
        <v>119</v>
      </c>
      <c r="F46" s="183">
        <v>40000000</v>
      </c>
      <c r="G46" s="182">
        <v>0</v>
      </c>
      <c r="H46" s="182">
        <v>0</v>
      </c>
      <c r="I46" s="182">
        <v>0</v>
      </c>
      <c r="J46" s="182">
        <v>0</v>
      </c>
      <c r="K46" s="182">
        <v>0</v>
      </c>
      <c r="L46" s="182">
        <v>0</v>
      </c>
      <c r="M46" s="183">
        <v>40000000</v>
      </c>
      <c r="N46" s="182">
        <v>0</v>
      </c>
      <c r="O46" s="182">
        <v>0</v>
      </c>
      <c r="P46" s="182">
        <v>0</v>
      </c>
      <c r="Q46" s="182">
        <v>0</v>
      </c>
      <c r="R46" s="183">
        <v>40000000</v>
      </c>
      <c r="S46" s="182">
        <v>0</v>
      </c>
      <c r="T46" s="182">
        <v>0</v>
      </c>
      <c r="U46" s="182">
        <v>0</v>
      </c>
      <c r="V46" s="183">
        <v>40000000</v>
      </c>
      <c r="W46" s="182">
        <v>0</v>
      </c>
      <c r="X46" s="182">
        <v>0</v>
      </c>
      <c r="Y46" s="182">
        <v>0</v>
      </c>
      <c r="Z46" s="182">
        <v>0</v>
      </c>
      <c r="AA46" s="182">
        <v>0</v>
      </c>
    </row>
    <row r="47" spans="1:27" ht="16.5" hidden="1" customHeight="1" x14ac:dyDescent="0.25">
      <c r="A47" s="184" t="s">
        <v>119</v>
      </c>
      <c r="B47" s="184" t="s">
        <v>159</v>
      </c>
      <c r="C47" s="184" t="s">
        <v>96</v>
      </c>
      <c r="D47" s="184" t="s">
        <v>158</v>
      </c>
      <c r="E47" s="184" t="s">
        <v>119</v>
      </c>
      <c r="F47" s="183">
        <v>40000000</v>
      </c>
      <c r="G47" s="182">
        <v>0</v>
      </c>
      <c r="H47" s="182">
        <v>0</v>
      </c>
      <c r="I47" s="182">
        <v>0</v>
      </c>
      <c r="J47" s="182">
        <v>0</v>
      </c>
      <c r="K47" s="182">
        <v>0</v>
      </c>
      <c r="L47" s="182">
        <v>0</v>
      </c>
      <c r="M47" s="183">
        <v>40000000</v>
      </c>
      <c r="N47" s="182">
        <v>0</v>
      </c>
      <c r="O47" s="182">
        <v>0</v>
      </c>
      <c r="P47" s="182">
        <v>0</v>
      </c>
      <c r="Q47" s="182">
        <v>0</v>
      </c>
      <c r="R47" s="183">
        <v>40000000</v>
      </c>
      <c r="S47" s="182">
        <v>0</v>
      </c>
      <c r="T47" s="182">
        <v>0</v>
      </c>
      <c r="U47" s="182">
        <v>0</v>
      </c>
      <c r="V47" s="183">
        <v>40000000</v>
      </c>
      <c r="W47" s="182">
        <v>0</v>
      </c>
      <c r="X47" s="182">
        <v>0</v>
      </c>
      <c r="Y47" s="182">
        <v>0</v>
      </c>
      <c r="Z47" s="182">
        <v>0</v>
      </c>
      <c r="AA47" s="182">
        <v>0</v>
      </c>
    </row>
    <row r="48" spans="1:27" ht="16.5" hidden="1" customHeight="1" x14ac:dyDescent="0.25">
      <c r="A48" s="184" t="s">
        <v>157</v>
      </c>
      <c r="B48" s="184" t="s">
        <v>156</v>
      </c>
      <c r="C48" s="184" t="s">
        <v>96</v>
      </c>
      <c r="D48" s="184" t="s">
        <v>155</v>
      </c>
      <c r="E48" s="184" t="s">
        <v>94</v>
      </c>
      <c r="F48" s="183">
        <v>40000000</v>
      </c>
      <c r="G48" s="182">
        <v>0</v>
      </c>
      <c r="H48" s="182">
        <v>0</v>
      </c>
      <c r="I48" s="182">
        <v>0</v>
      </c>
      <c r="J48" s="182">
        <v>0</v>
      </c>
      <c r="K48" s="182">
        <v>0</v>
      </c>
      <c r="L48" s="182">
        <v>0</v>
      </c>
      <c r="M48" s="183">
        <v>40000000</v>
      </c>
      <c r="N48" s="182">
        <v>0</v>
      </c>
      <c r="O48" s="182">
        <v>0</v>
      </c>
      <c r="P48" s="182">
        <v>0</v>
      </c>
      <c r="Q48" s="182">
        <v>0</v>
      </c>
      <c r="R48" s="183">
        <v>40000000</v>
      </c>
      <c r="S48" s="182">
        <v>0</v>
      </c>
      <c r="T48" s="182">
        <v>0</v>
      </c>
      <c r="U48" s="182">
        <v>0</v>
      </c>
      <c r="V48" s="183">
        <v>40000000</v>
      </c>
      <c r="W48" s="182">
        <v>0</v>
      </c>
      <c r="X48" s="182">
        <v>0</v>
      </c>
      <c r="Y48" s="182">
        <v>0</v>
      </c>
      <c r="Z48" s="182">
        <v>0</v>
      </c>
      <c r="AA48" s="182">
        <v>0</v>
      </c>
    </row>
    <row r="49" spans="1:27" ht="16.5" customHeight="1" x14ac:dyDescent="0.25">
      <c r="A49" s="184" t="s">
        <v>119</v>
      </c>
      <c r="B49" s="184" t="s">
        <v>154</v>
      </c>
      <c r="C49" s="184" t="s">
        <v>96</v>
      </c>
      <c r="D49" s="184" t="s">
        <v>153</v>
      </c>
      <c r="E49" s="184" t="s">
        <v>119</v>
      </c>
      <c r="F49" s="183">
        <v>15321058</v>
      </c>
      <c r="G49" s="182">
        <v>0</v>
      </c>
      <c r="H49" s="182">
        <v>0</v>
      </c>
      <c r="I49" s="182">
        <v>0</v>
      </c>
      <c r="J49" s="182">
        <v>0</v>
      </c>
      <c r="K49" s="182">
        <v>0</v>
      </c>
      <c r="L49" s="182">
        <v>0</v>
      </c>
      <c r="M49" s="183">
        <v>15321058</v>
      </c>
      <c r="N49" s="182">
        <v>0</v>
      </c>
      <c r="O49" s="183">
        <v>15321058</v>
      </c>
      <c r="P49" s="183">
        <v>15321058</v>
      </c>
      <c r="Q49" s="182">
        <v>0</v>
      </c>
      <c r="R49" s="182">
        <v>0</v>
      </c>
      <c r="S49" s="182">
        <v>0</v>
      </c>
      <c r="T49" s="183">
        <v>15321058</v>
      </c>
      <c r="U49" s="183">
        <v>15321058</v>
      </c>
      <c r="V49" s="182">
        <v>0</v>
      </c>
      <c r="W49" s="183">
        <v>10214040</v>
      </c>
      <c r="X49" s="182">
        <v>0</v>
      </c>
      <c r="Y49" s="183">
        <v>10214040</v>
      </c>
      <c r="Z49" s="183">
        <v>10214040</v>
      </c>
      <c r="AA49" s="183">
        <v>5107018</v>
      </c>
    </row>
    <row r="50" spans="1:27" ht="16.5" hidden="1" customHeight="1" x14ac:dyDescent="0.25">
      <c r="A50" s="184" t="s">
        <v>119</v>
      </c>
      <c r="B50" s="184" t="s">
        <v>152</v>
      </c>
      <c r="C50" s="184" t="s">
        <v>96</v>
      </c>
      <c r="D50" s="184" t="s">
        <v>151</v>
      </c>
      <c r="E50" s="184" t="s">
        <v>119</v>
      </c>
      <c r="F50" s="183">
        <v>15321058</v>
      </c>
      <c r="G50" s="182">
        <v>0</v>
      </c>
      <c r="H50" s="182">
        <v>0</v>
      </c>
      <c r="I50" s="182">
        <v>0</v>
      </c>
      <c r="J50" s="182">
        <v>0</v>
      </c>
      <c r="K50" s="182">
        <v>0</v>
      </c>
      <c r="L50" s="182">
        <v>0</v>
      </c>
      <c r="M50" s="183">
        <v>15321058</v>
      </c>
      <c r="N50" s="182">
        <v>0</v>
      </c>
      <c r="O50" s="183">
        <v>15321058</v>
      </c>
      <c r="P50" s="183">
        <v>15321058</v>
      </c>
      <c r="Q50" s="182">
        <v>0</v>
      </c>
      <c r="R50" s="182">
        <v>0</v>
      </c>
      <c r="S50" s="182">
        <v>0</v>
      </c>
      <c r="T50" s="183">
        <v>15321058</v>
      </c>
      <c r="U50" s="183">
        <v>15321058</v>
      </c>
      <c r="V50" s="182">
        <v>0</v>
      </c>
      <c r="W50" s="183">
        <v>10214040</v>
      </c>
      <c r="X50" s="182">
        <v>0</v>
      </c>
      <c r="Y50" s="183">
        <v>10214040</v>
      </c>
      <c r="Z50" s="183">
        <v>10214040</v>
      </c>
      <c r="AA50" s="183">
        <v>5107018</v>
      </c>
    </row>
    <row r="51" spans="1:27" ht="16.5" hidden="1" customHeight="1" x14ac:dyDescent="0.25">
      <c r="A51" s="184" t="s">
        <v>150</v>
      </c>
      <c r="B51" s="184" t="s">
        <v>149</v>
      </c>
      <c r="C51" s="184" t="s">
        <v>96</v>
      </c>
      <c r="D51" s="184" t="s">
        <v>148</v>
      </c>
      <c r="E51" s="184" t="s">
        <v>94</v>
      </c>
      <c r="F51" s="183">
        <v>15321058</v>
      </c>
      <c r="G51" s="182">
        <v>0</v>
      </c>
      <c r="H51" s="182">
        <v>0</v>
      </c>
      <c r="I51" s="182">
        <v>0</v>
      </c>
      <c r="J51" s="182">
        <v>0</v>
      </c>
      <c r="K51" s="182">
        <v>0</v>
      </c>
      <c r="L51" s="182">
        <v>0</v>
      </c>
      <c r="M51" s="183">
        <v>15321058</v>
      </c>
      <c r="N51" s="182">
        <v>0</v>
      </c>
      <c r="O51" s="183">
        <v>15321058</v>
      </c>
      <c r="P51" s="183">
        <v>15321058</v>
      </c>
      <c r="Q51" s="182">
        <v>0</v>
      </c>
      <c r="R51" s="182">
        <v>0</v>
      </c>
      <c r="S51" s="182">
        <v>0</v>
      </c>
      <c r="T51" s="183">
        <v>15321058</v>
      </c>
      <c r="U51" s="183">
        <v>15321058</v>
      </c>
      <c r="V51" s="182">
        <v>0</v>
      </c>
      <c r="W51" s="183">
        <v>10214040</v>
      </c>
      <c r="X51" s="182">
        <v>0</v>
      </c>
      <c r="Y51" s="183">
        <v>10214040</v>
      </c>
      <c r="Z51" s="183">
        <v>10214040</v>
      </c>
      <c r="AA51" s="183">
        <v>5107018</v>
      </c>
    </row>
    <row r="52" spans="1:27" s="204" customFormat="1" ht="16.5" customHeight="1" x14ac:dyDescent="0.25">
      <c r="A52" s="201" t="s">
        <v>119</v>
      </c>
      <c r="B52" s="201" t="s">
        <v>147</v>
      </c>
      <c r="C52" s="201" t="s">
        <v>96</v>
      </c>
      <c r="D52" s="201" t="s">
        <v>146</v>
      </c>
      <c r="E52" s="201" t="s">
        <v>119</v>
      </c>
      <c r="F52" s="202">
        <v>1441250000</v>
      </c>
      <c r="G52" s="202">
        <v>1946847948.47</v>
      </c>
      <c r="H52" s="203">
        <v>0</v>
      </c>
      <c r="I52" s="203">
        <v>0</v>
      </c>
      <c r="J52" s="203">
        <v>0</v>
      </c>
      <c r="K52" s="202">
        <v>154434883</v>
      </c>
      <c r="L52" s="202">
        <v>130434883</v>
      </c>
      <c r="M52" s="202">
        <v>3412097948.4699998</v>
      </c>
      <c r="N52" s="203">
        <v>0</v>
      </c>
      <c r="O52" s="202">
        <v>1711283541</v>
      </c>
      <c r="P52" s="202">
        <v>1711283541</v>
      </c>
      <c r="Q52" s="203">
        <v>0</v>
      </c>
      <c r="R52" s="202">
        <v>1700814407.47</v>
      </c>
      <c r="S52" s="203">
        <v>0</v>
      </c>
      <c r="T52" s="202">
        <v>1546417835</v>
      </c>
      <c r="U52" s="202">
        <v>1546417835</v>
      </c>
      <c r="V52" s="202">
        <v>1865680113.47</v>
      </c>
      <c r="W52" s="202">
        <v>493673623</v>
      </c>
      <c r="X52" s="203">
        <v>0</v>
      </c>
      <c r="Y52" s="202">
        <v>493673623</v>
      </c>
      <c r="Z52" s="202">
        <v>493673623</v>
      </c>
      <c r="AA52" s="202">
        <v>1052744212</v>
      </c>
    </row>
    <row r="53" spans="1:27" ht="16.5" hidden="1" customHeight="1" x14ac:dyDescent="0.25">
      <c r="A53" s="184" t="s">
        <v>119</v>
      </c>
      <c r="B53" s="184" t="s">
        <v>145</v>
      </c>
      <c r="C53" s="184" t="s">
        <v>96</v>
      </c>
      <c r="D53" s="184" t="s">
        <v>144</v>
      </c>
      <c r="E53" s="184" t="s">
        <v>119</v>
      </c>
      <c r="F53" s="183">
        <v>1441250000</v>
      </c>
      <c r="G53" s="183">
        <v>1591433235.47</v>
      </c>
      <c r="H53" s="182">
        <v>0</v>
      </c>
      <c r="I53" s="182">
        <v>0</v>
      </c>
      <c r="J53" s="182">
        <v>0</v>
      </c>
      <c r="K53" s="183">
        <v>154434883</v>
      </c>
      <c r="L53" s="183">
        <v>130434883</v>
      </c>
      <c r="M53" s="183">
        <v>3056683235.4699998</v>
      </c>
      <c r="N53" s="182">
        <v>0</v>
      </c>
      <c r="O53" s="183">
        <v>1711283541</v>
      </c>
      <c r="P53" s="183">
        <v>1711283541</v>
      </c>
      <c r="Q53" s="182">
        <v>0</v>
      </c>
      <c r="R53" s="183">
        <v>1345399694.47</v>
      </c>
      <c r="S53" s="182">
        <v>0</v>
      </c>
      <c r="T53" s="183">
        <v>1546417835</v>
      </c>
      <c r="U53" s="183">
        <v>1546417835</v>
      </c>
      <c r="V53" s="183">
        <v>1510265400.47</v>
      </c>
      <c r="W53" s="183">
        <v>493673623</v>
      </c>
      <c r="X53" s="182">
        <v>0</v>
      </c>
      <c r="Y53" s="183">
        <v>493673623</v>
      </c>
      <c r="Z53" s="183">
        <v>493673623</v>
      </c>
      <c r="AA53" s="183">
        <v>1052744212</v>
      </c>
    </row>
    <row r="54" spans="1:27" ht="16.5" hidden="1" customHeight="1" x14ac:dyDescent="0.25">
      <c r="A54" s="184" t="s">
        <v>119</v>
      </c>
      <c r="B54" s="184" t="s">
        <v>143</v>
      </c>
      <c r="C54" s="184" t="s">
        <v>96</v>
      </c>
      <c r="D54" s="184" t="s">
        <v>142</v>
      </c>
      <c r="E54" s="184" t="s">
        <v>119</v>
      </c>
      <c r="F54" s="182">
        <v>0</v>
      </c>
      <c r="G54" s="183">
        <v>379633195.47000003</v>
      </c>
      <c r="H54" s="182">
        <v>0</v>
      </c>
      <c r="I54" s="182">
        <v>0</v>
      </c>
      <c r="J54" s="182">
        <v>0</v>
      </c>
      <c r="K54" s="182">
        <v>0</v>
      </c>
      <c r="L54" s="182">
        <v>0</v>
      </c>
      <c r="M54" s="183">
        <v>379633195.47000003</v>
      </c>
      <c r="N54" s="182">
        <v>0</v>
      </c>
      <c r="O54" s="183">
        <v>61591333</v>
      </c>
      <c r="P54" s="183">
        <v>61591333</v>
      </c>
      <c r="Q54" s="182">
        <v>0</v>
      </c>
      <c r="R54" s="183">
        <v>318041862.47000003</v>
      </c>
      <c r="S54" s="182">
        <v>0</v>
      </c>
      <c r="T54" s="182">
        <v>0</v>
      </c>
      <c r="U54" s="182">
        <v>0</v>
      </c>
      <c r="V54" s="183">
        <v>379633195.47000003</v>
      </c>
      <c r="W54" s="182">
        <v>0</v>
      </c>
      <c r="X54" s="182">
        <v>0</v>
      </c>
      <c r="Y54" s="182">
        <v>0</v>
      </c>
      <c r="Z54" s="182">
        <v>0</v>
      </c>
      <c r="AA54" s="182">
        <v>0</v>
      </c>
    </row>
    <row r="55" spans="1:27" ht="16.5" hidden="1" customHeight="1" x14ac:dyDescent="0.25">
      <c r="A55" s="184" t="s">
        <v>119</v>
      </c>
      <c r="B55" s="184" t="s">
        <v>141</v>
      </c>
      <c r="C55" s="184" t="s">
        <v>96</v>
      </c>
      <c r="D55" s="184" t="s">
        <v>140</v>
      </c>
      <c r="E55" s="184" t="s">
        <v>119</v>
      </c>
      <c r="F55" s="182">
        <v>0</v>
      </c>
      <c r="G55" s="183">
        <v>379633195.47000003</v>
      </c>
      <c r="H55" s="182">
        <v>0</v>
      </c>
      <c r="I55" s="182">
        <v>0</v>
      </c>
      <c r="J55" s="182">
        <v>0</v>
      </c>
      <c r="K55" s="182">
        <v>0</v>
      </c>
      <c r="L55" s="182">
        <v>0</v>
      </c>
      <c r="M55" s="183">
        <v>379633195.47000003</v>
      </c>
      <c r="N55" s="182">
        <v>0</v>
      </c>
      <c r="O55" s="183">
        <v>61591333</v>
      </c>
      <c r="P55" s="183">
        <v>61591333</v>
      </c>
      <c r="Q55" s="182">
        <v>0</v>
      </c>
      <c r="R55" s="183">
        <v>318041862.47000003</v>
      </c>
      <c r="S55" s="182">
        <v>0</v>
      </c>
      <c r="T55" s="182">
        <v>0</v>
      </c>
      <c r="U55" s="182">
        <v>0</v>
      </c>
      <c r="V55" s="183">
        <v>379633195.47000003</v>
      </c>
      <c r="W55" s="182">
        <v>0</v>
      </c>
      <c r="X55" s="182">
        <v>0</v>
      </c>
      <c r="Y55" s="182">
        <v>0</v>
      </c>
      <c r="Z55" s="182">
        <v>0</v>
      </c>
      <c r="AA55" s="182">
        <v>0</v>
      </c>
    </row>
    <row r="56" spans="1:27" s="208" customFormat="1" ht="39" customHeight="1" x14ac:dyDescent="0.25">
      <c r="A56" s="205" t="s">
        <v>139</v>
      </c>
      <c r="B56" s="205" t="s">
        <v>138</v>
      </c>
      <c r="C56" s="205" t="s">
        <v>96</v>
      </c>
      <c r="D56" s="205" t="s">
        <v>137</v>
      </c>
      <c r="E56" s="205" t="s">
        <v>108</v>
      </c>
      <c r="F56" s="206">
        <v>0</v>
      </c>
      <c r="G56" s="207">
        <v>2400000</v>
      </c>
      <c r="H56" s="206">
        <v>0</v>
      </c>
      <c r="I56" s="206">
        <v>0</v>
      </c>
      <c r="J56" s="206">
        <v>0</v>
      </c>
      <c r="K56" s="206">
        <v>0</v>
      </c>
      <c r="L56" s="206">
        <v>0</v>
      </c>
      <c r="M56" s="207">
        <v>2400000</v>
      </c>
      <c r="N56" s="206">
        <v>0</v>
      </c>
      <c r="O56" s="206">
        <v>0</v>
      </c>
      <c r="P56" s="206">
        <v>0</v>
      </c>
      <c r="Q56" s="206">
        <v>0</v>
      </c>
      <c r="R56" s="207">
        <v>2400000</v>
      </c>
      <c r="S56" s="206">
        <v>0</v>
      </c>
      <c r="T56" s="206">
        <v>0</v>
      </c>
      <c r="U56" s="206">
        <v>0</v>
      </c>
      <c r="V56" s="207">
        <v>2400000</v>
      </c>
      <c r="W56" s="206">
        <v>0</v>
      </c>
      <c r="X56" s="206">
        <v>0</v>
      </c>
      <c r="Y56" s="206">
        <v>0</v>
      </c>
      <c r="Z56" s="206">
        <v>0</v>
      </c>
      <c r="AA56" s="206">
        <v>0</v>
      </c>
    </row>
    <row r="57" spans="1:27" s="212" customFormat="1" ht="16.5" customHeight="1" x14ac:dyDescent="0.25">
      <c r="A57" s="209" t="s">
        <v>136</v>
      </c>
      <c r="B57" s="209" t="s">
        <v>133</v>
      </c>
      <c r="C57" s="209" t="s">
        <v>96</v>
      </c>
      <c r="D57" s="209" t="s">
        <v>298</v>
      </c>
      <c r="E57" s="209" t="s">
        <v>108</v>
      </c>
      <c r="F57" s="210">
        <v>0</v>
      </c>
      <c r="G57" s="211">
        <v>372033195.47000003</v>
      </c>
      <c r="H57" s="210">
        <v>0</v>
      </c>
      <c r="I57" s="210">
        <v>0</v>
      </c>
      <c r="J57" s="210">
        <v>0</v>
      </c>
      <c r="K57" s="210">
        <v>0</v>
      </c>
      <c r="L57" s="210">
        <v>0</v>
      </c>
      <c r="M57" s="211">
        <v>372033195.47000003</v>
      </c>
      <c r="N57" s="210">
        <v>0</v>
      </c>
      <c r="O57" s="211">
        <v>61591333</v>
      </c>
      <c r="P57" s="211">
        <v>61591333</v>
      </c>
      <c r="Q57" s="210">
        <v>0</v>
      </c>
      <c r="R57" s="211">
        <v>310441862.47000003</v>
      </c>
      <c r="S57" s="210">
        <v>0</v>
      </c>
      <c r="T57" s="210">
        <v>0</v>
      </c>
      <c r="U57" s="210">
        <v>0</v>
      </c>
      <c r="V57" s="211">
        <v>372033195.47000003</v>
      </c>
      <c r="W57" s="210">
        <v>0</v>
      </c>
      <c r="X57" s="210">
        <v>0</v>
      </c>
      <c r="Y57" s="210">
        <v>0</v>
      </c>
      <c r="Z57" s="210">
        <v>0</v>
      </c>
      <c r="AA57" s="210">
        <v>0</v>
      </c>
    </row>
    <row r="58" spans="1:27" s="208" customFormat="1" ht="16.5" customHeight="1" x14ac:dyDescent="0.25">
      <c r="A58" s="205" t="s">
        <v>134</v>
      </c>
      <c r="B58" s="205" t="s">
        <v>133</v>
      </c>
      <c r="C58" s="205" t="s">
        <v>96</v>
      </c>
      <c r="D58" s="205" t="s">
        <v>132</v>
      </c>
      <c r="E58" s="205" t="s">
        <v>131</v>
      </c>
      <c r="F58" s="206">
        <v>0</v>
      </c>
      <c r="G58" s="207">
        <v>5200000</v>
      </c>
      <c r="H58" s="206">
        <v>0</v>
      </c>
      <c r="I58" s="206">
        <v>0</v>
      </c>
      <c r="J58" s="206">
        <v>0</v>
      </c>
      <c r="K58" s="206">
        <v>0</v>
      </c>
      <c r="L58" s="206">
        <v>0</v>
      </c>
      <c r="M58" s="207">
        <v>5200000</v>
      </c>
      <c r="N58" s="206">
        <v>0</v>
      </c>
      <c r="O58" s="206">
        <v>0</v>
      </c>
      <c r="P58" s="206">
        <v>0</v>
      </c>
      <c r="Q58" s="206">
        <v>0</v>
      </c>
      <c r="R58" s="207">
        <v>5200000</v>
      </c>
      <c r="S58" s="206">
        <v>0</v>
      </c>
      <c r="T58" s="206">
        <v>0</v>
      </c>
      <c r="U58" s="206">
        <v>0</v>
      </c>
      <c r="V58" s="207">
        <v>5200000</v>
      </c>
      <c r="W58" s="206">
        <v>0</v>
      </c>
      <c r="X58" s="206">
        <v>0</v>
      </c>
      <c r="Y58" s="206">
        <v>0</v>
      </c>
      <c r="Z58" s="206">
        <v>0</v>
      </c>
      <c r="AA58" s="206">
        <v>0</v>
      </c>
    </row>
    <row r="59" spans="1:27" ht="16.5" hidden="1" customHeight="1" x14ac:dyDescent="0.25">
      <c r="A59" s="184" t="s">
        <v>119</v>
      </c>
      <c r="B59" s="184" t="s">
        <v>130</v>
      </c>
      <c r="C59" s="184" t="s">
        <v>96</v>
      </c>
      <c r="D59" s="184" t="s">
        <v>129</v>
      </c>
      <c r="E59" s="184" t="s">
        <v>119</v>
      </c>
      <c r="F59" s="182">
        <v>0</v>
      </c>
      <c r="G59" s="183">
        <v>355414713</v>
      </c>
      <c r="H59" s="182">
        <v>0</v>
      </c>
      <c r="I59" s="182">
        <v>0</v>
      </c>
      <c r="J59" s="182">
        <v>0</v>
      </c>
      <c r="K59" s="182">
        <v>0</v>
      </c>
      <c r="L59" s="182">
        <v>0</v>
      </c>
      <c r="M59" s="183">
        <v>355414713</v>
      </c>
      <c r="N59" s="182">
        <v>0</v>
      </c>
      <c r="O59" s="182">
        <v>0</v>
      </c>
      <c r="P59" s="182">
        <v>0</v>
      </c>
      <c r="Q59" s="182">
        <v>0</v>
      </c>
      <c r="R59" s="183">
        <v>355414713</v>
      </c>
      <c r="S59" s="182">
        <v>0</v>
      </c>
      <c r="T59" s="182">
        <v>0</v>
      </c>
      <c r="U59" s="182">
        <v>0</v>
      </c>
      <c r="V59" s="183">
        <v>355414713</v>
      </c>
      <c r="W59" s="182">
        <v>0</v>
      </c>
      <c r="X59" s="182">
        <v>0</v>
      </c>
      <c r="Y59" s="182">
        <v>0</v>
      </c>
      <c r="Z59" s="182">
        <v>0</v>
      </c>
      <c r="AA59" s="182">
        <v>0</v>
      </c>
    </row>
    <row r="60" spans="1:27" ht="16.5" hidden="1" customHeight="1" x14ac:dyDescent="0.25">
      <c r="A60" s="184" t="s">
        <v>119</v>
      </c>
      <c r="B60" s="184" t="s">
        <v>128</v>
      </c>
      <c r="C60" s="184" t="s">
        <v>96</v>
      </c>
      <c r="D60" s="184" t="s">
        <v>127</v>
      </c>
      <c r="E60" s="184" t="s">
        <v>119</v>
      </c>
      <c r="F60" s="182">
        <v>0</v>
      </c>
      <c r="G60" s="183">
        <v>355414713</v>
      </c>
      <c r="H60" s="182">
        <v>0</v>
      </c>
      <c r="I60" s="182">
        <v>0</v>
      </c>
      <c r="J60" s="182">
        <v>0</v>
      </c>
      <c r="K60" s="182">
        <v>0</v>
      </c>
      <c r="L60" s="182">
        <v>0</v>
      </c>
      <c r="M60" s="183">
        <v>355414713</v>
      </c>
      <c r="N60" s="182">
        <v>0</v>
      </c>
      <c r="O60" s="182">
        <v>0</v>
      </c>
      <c r="P60" s="182">
        <v>0</v>
      </c>
      <c r="Q60" s="182">
        <v>0</v>
      </c>
      <c r="R60" s="183">
        <v>355414713</v>
      </c>
      <c r="S60" s="182">
        <v>0</v>
      </c>
      <c r="T60" s="182">
        <v>0</v>
      </c>
      <c r="U60" s="182">
        <v>0</v>
      </c>
      <c r="V60" s="183">
        <v>355414713</v>
      </c>
      <c r="W60" s="182">
        <v>0</v>
      </c>
      <c r="X60" s="182">
        <v>0</v>
      </c>
      <c r="Y60" s="182">
        <v>0</v>
      </c>
      <c r="Z60" s="182">
        <v>0</v>
      </c>
      <c r="AA60" s="182">
        <v>0</v>
      </c>
    </row>
    <row r="61" spans="1:27" ht="16.5" hidden="1" customHeight="1" x14ac:dyDescent="0.25">
      <c r="A61" s="184" t="s">
        <v>119</v>
      </c>
      <c r="B61" s="184" t="s">
        <v>126</v>
      </c>
      <c r="C61" s="184" t="s">
        <v>96</v>
      </c>
      <c r="D61" s="184" t="s">
        <v>125</v>
      </c>
      <c r="E61" s="184" t="s">
        <v>119</v>
      </c>
      <c r="F61" s="182">
        <v>0</v>
      </c>
      <c r="G61" s="183">
        <v>355414713</v>
      </c>
      <c r="H61" s="182">
        <v>0</v>
      </c>
      <c r="I61" s="182">
        <v>0</v>
      </c>
      <c r="J61" s="182">
        <v>0</v>
      </c>
      <c r="K61" s="182">
        <v>0</v>
      </c>
      <c r="L61" s="182">
        <v>0</v>
      </c>
      <c r="M61" s="183">
        <v>355414713</v>
      </c>
      <c r="N61" s="182">
        <v>0</v>
      </c>
      <c r="O61" s="182">
        <v>0</v>
      </c>
      <c r="P61" s="182">
        <v>0</v>
      </c>
      <c r="Q61" s="182">
        <v>0</v>
      </c>
      <c r="R61" s="183">
        <v>355414713</v>
      </c>
      <c r="S61" s="182">
        <v>0</v>
      </c>
      <c r="T61" s="182">
        <v>0</v>
      </c>
      <c r="U61" s="182">
        <v>0</v>
      </c>
      <c r="V61" s="183">
        <v>355414713</v>
      </c>
      <c r="W61" s="182">
        <v>0</v>
      </c>
      <c r="X61" s="182">
        <v>0</v>
      </c>
      <c r="Y61" s="182">
        <v>0</v>
      </c>
      <c r="Z61" s="182">
        <v>0</v>
      </c>
      <c r="AA61" s="182">
        <v>0</v>
      </c>
    </row>
    <row r="62" spans="1:27" s="208" customFormat="1" ht="16.5" customHeight="1" x14ac:dyDescent="0.25">
      <c r="A62" s="205" t="s">
        <v>124</v>
      </c>
      <c r="B62" s="205" t="s">
        <v>123</v>
      </c>
      <c r="C62" s="205" t="s">
        <v>96</v>
      </c>
      <c r="D62" s="205" t="s">
        <v>122</v>
      </c>
      <c r="E62" s="205" t="s">
        <v>108</v>
      </c>
      <c r="F62" s="206">
        <v>0</v>
      </c>
      <c r="G62" s="207">
        <v>355414713</v>
      </c>
      <c r="H62" s="206">
        <v>0</v>
      </c>
      <c r="I62" s="206">
        <v>0</v>
      </c>
      <c r="J62" s="206">
        <v>0</v>
      </c>
      <c r="K62" s="206">
        <v>0</v>
      </c>
      <c r="L62" s="206">
        <v>0</v>
      </c>
      <c r="M62" s="207">
        <v>355414713</v>
      </c>
      <c r="N62" s="206">
        <v>0</v>
      </c>
      <c r="O62" s="206">
        <v>0</v>
      </c>
      <c r="P62" s="206">
        <v>0</v>
      </c>
      <c r="Q62" s="206">
        <v>0</v>
      </c>
      <c r="R62" s="207">
        <v>355414713</v>
      </c>
      <c r="S62" s="206">
        <v>0</v>
      </c>
      <c r="T62" s="206">
        <v>0</v>
      </c>
      <c r="U62" s="206">
        <v>0</v>
      </c>
      <c r="V62" s="207">
        <v>355414713</v>
      </c>
      <c r="W62" s="206">
        <v>0</v>
      </c>
      <c r="X62" s="206">
        <v>0</v>
      </c>
      <c r="Y62" s="206">
        <v>0</v>
      </c>
      <c r="Z62" s="206">
        <v>0</v>
      </c>
      <c r="AA62" s="206">
        <v>0</v>
      </c>
    </row>
    <row r="63" spans="1:27" ht="16.5" hidden="1" customHeight="1" x14ac:dyDescent="0.25">
      <c r="A63" s="184" t="s">
        <v>119</v>
      </c>
      <c r="B63" s="184" t="s">
        <v>121</v>
      </c>
      <c r="C63" s="184" t="s">
        <v>96</v>
      </c>
      <c r="D63" s="184" t="s">
        <v>120</v>
      </c>
      <c r="E63" s="184" t="s">
        <v>119</v>
      </c>
      <c r="F63" s="183">
        <v>1441250000</v>
      </c>
      <c r="G63" s="183">
        <v>1211800040</v>
      </c>
      <c r="H63" s="182">
        <v>0</v>
      </c>
      <c r="I63" s="182">
        <v>0</v>
      </c>
      <c r="J63" s="182">
        <v>0</v>
      </c>
      <c r="K63" s="183">
        <v>154434883</v>
      </c>
      <c r="L63" s="183">
        <v>130434883</v>
      </c>
      <c r="M63" s="183">
        <v>2677050040</v>
      </c>
      <c r="N63" s="182">
        <v>0</v>
      </c>
      <c r="O63" s="183">
        <v>1649692208</v>
      </c>
      <c r="P63" s="183">
        <v>1649692208</v>
      </c>
      <c r="Q63" s="182">
        <v>0</v>
      </c>
      <c r="R63" s="183">
        <v>1027357832</v>
      </c>
      <c r="S63" s="182">
        <v>0</v>
      </c>
      <c r="T63" s="183">
        <v>1546417835</v>
      </c>
      <c r="U63" s="183">
        <v>1546417835</v>
      </c>
      <c r="V63" s="183">
        <v>1130632205</v>
      </c>
      <c r="W63" s="183">
        <v>493673623</v>
      </c>
      <c r="X63" s="182">
        <v>0</v>
      </c>
      <c r="Y63" s="183">
        <v>493673623</v>
      </c>
      <c r="Z63" s="183">
        <v>493673623</v>
      </c>
      <c r="AA63" s="183">
        <v>1052744212</v>
      </c>
    </row>
    <row r="64" spans="1:27" s="212" customFormat="1" ht="39" customHeight="1" x14ac:dyDescent="0.25">
      <c r="A64" s="209" t="s">
        <v>118</v>
      </c>
      <c r="B64" s="209" t="s">
        <v>117</v>
      </c>
      <c r="C64" s="209" t="s">
        <v>96</v>
      </c>
      <c r="D64" s="209" t="s">
        <v>116</v>
      </c>
      <c r="E64" s="209" t="s">
        <v>94</v>
      </c>
      <c r="F64" s="211">
        <v>11781000</v>
      </c>
      <c r="G64" s="211">
        <v>43500000</v>
      </c>
      <c r="H64" s="210">
        <v>0</v>
      </c>
      <c r="I64" s="210">
        <v>0</v>
      </c>
      <c r="J64" s="210">
        <v>0</v>
      </c>
      <c r="K64" s="211">
        <v>69909883</v>
      </c>
      <c r="L64" s="211">
        <v>60000000</v>
      </c>
      <c r="M64" s="211">
        <v>65190883</v>
      </c>
      <c r="N64" s="210">
        <v>0</v>
      </c>
      <c r="O64" s="211">
        <v>30510147</v>
      </c>
      <c r="P64" s="211">
        <v>30510147</v>
      </c>
      <c r="Q64" s="210">
        <v>0</v>
      </c>
      <c r="R64" s="211">
        <v>34680736</v>
      </c>
      <c r="S64" s="210">
        <v>0</v>
      </c>
      <c r="T64" s="211">
        <v>30510147</v>
      </c>
      <c r="U64" s="211">
        <v>30510147</v>
      </c>
      <c r="V64" s="211">
        <v>34680736</v>
      </c>
      <c r="W64" s="211">
        <v>20510147</v>
      </c>
      <c r="X64" s="210">
        <v>0</v>
      </c>
      <c r="Y64" s="211">
        <v>20510147</v>
      </c>
      <c r="Z64" s="211">
        <v>20510147</v>
      </c>
      <c r="AA64" s="211">
        <v>10000000</v>
      </c>
    </row>
    <row r="65" spans="1:29" s="212" customFormat="1" ht="39" customHeight="1" x14ac:dyDescent="0.25">
      <c r="A65" s="209" t="s">
        <v>115</v>
      </c>
      <c r="B65" s="209" t="s">
        <v>106</v>
      </c>
      <c r="C65" s="209" t="s">
        <v>96</v>
      </c>
      <c r="D65" s="209" t="s">
        <v>114</v>
      </c>
      <c r="E65" s="209" t="s">
        <v>94</v>
      </c>
      <c r="F65" s="211">
        <v>51975000</v>
      </c>
      <c r="G65" s="210">
        <v>0</v>
      </c>
      <c r="H65" s="210">
        <v>0</v>
      </c>
      <c r="I65" s="210">
        <v>0</v>
      </c>
      <c r="J65" s="210">
        <v>0</v>
      </c>
      <c r="K65" s="211">
        <v>60525000</v>
      </c>
      <c r="L65" s="210">
        <v>0</v>
      </c>
      <c r="M65" s="211">
        <v>112500000</v>
      </c>
      <c r="N65" s="210">
        <v>0</v>
      </c>
      <c r="O65" s="211">
        <v>67392905</v>
      </c>
      <c r="P65" s="211">
        <v>67392905</v>
      </c>
      <c r="Q65" s="210">
        <v>0</v>
      </c>
      <c r="R65" s="211">
        <v>45107095</v>
      </c>
      <c r="S65" s="210">
        <v>0</v>
      </c>
      <c r="T65" s="211">
        <v>67392905</v>
      </c>
      <c r="U65" s="211">
        <v>67392905</v>
      </c>
      <c r="V65" s="211">
        <v>45107095</v>
      </c>
      <c r="W65" s="211">
        <v>43612815</v>
      </c>
      <c r="X65" s="210">
        <v>0</v>
      </c>
      <c r="Y65" s="211">
        <v>43612815</v>
      </c>
      <c r="Z65" s="211">
        <v>43612815</v>
      </c>
      <c r="AA65" s="211">
        <v>23780090</v>
      </c>
    </row>
    <row r="66" spans="1:29" s="212" customFormat="1" ht="36.75" customHeight="1" x14ac:dyDescent="0.25">
      <c r="A66" s="209" t="s">
        <v>113</v>
      </c>
      <c r="B66" s="209" t="s">
        <v>106</v>
      </c>
      <c r="C66" s="209" t="s">
        <v>96</v>
      </c>
      <c r="D66" s="209" t="s">
        <v>112</v>
      </c>
      <c r="E66" s="209" t="s">
        <v>111</v>
      </c>
      <c r="F66" s="210">
        <v>0</v>
      </c>
      <c r="G66" s="210">
        <v>0</v>
      </c>
      <c r="H66" s="210">
        <v>0</v>
      </c>
      <c r="I66" s="210">
        <v>0</v>
      </c>
      <c r="J66" s="210">
        <v>0</v>
      </c>
      <c r="K66" s="211">
        <v>24000000</v>
      </c>
      <c r="L66" s="210">
        <v>0</v>
      </c>
      <c r="M66" s="211">
        <v>24000000</v>
      </c>
      <c r="N66" s="210">
        <v>0</v>
      </c>
      <c r="O66" s="211">
        <v>23205000</v>
      </c>
      <c r="P66" s="211">
        <v>23205000</v>
      </c>
      <c r="Q66" s="210">
        <v>0</v>
      </c>
      <c r="R66" s="211">
        <v>795000</v>
      </c>
      <c r="S66" s="210">
        <v>0</v>
      </c>
      <c r="T66" s="211">
        <v>23205000</v>
      </c>
      <c r="U66" s="211">
        <v>23205000</v>
      </c>
      <c r="V66" s="211">
        <v>795000</v>
      </c>
      <c r="W66" s="211">
        <v>23205000</v>
      </c>
      <c r="X66" s="210">
        <v>0</v>
      </c>
      <c r="Y66" s="211">
        <v>23205000</v>
      </c>
      <c r="Z66" s="211">
        <v>23205000</v>
      </c>
      <c r="AA66" s="210">
        <v>0</v>
      </c>
    </row>
    <row r="67" spans="1:29" s="208" customFormat="1" ht="30.75" customHeight="1" x14ac:dyDescent="0.25">
      <c r="A67" s="205" t="s">
        <v>110</v>
      </c>
      <c r="B67" s="205" t="s">
        <v>106</v>
      </c>
      <c r="C67" s="205" t="s">
        <v>96</v>
      </c>
      <c r="D67" s="205" t="s">
        <v>109</v>
      </c>
      <c r="E67" s="205" t="s">
        <v>108</v>
      </c>
      <c r="F67" s="206">
        <v>0</v>
      </c>
      <c r="G67" s="207">
        <v>3000000</v>
      </c>
      <c r="H67" s="206">
        <v>0</v>
      </c>
      <c r="I67" s="206">
        <v>0</v>
      </c>
      <c r="J67" s="206">
        <v>0</v>
      </c>
      <c r="K67" s="206">
        <v>0</v>
      </c>
      <c r="L67" s="206">
        <v>0</v>
      </c>
      <c r="M67" s="207">
        <v>3000000</v>
      </c>
      <c r="N67" s="206">
        <v>0</v>
      </c>
      <c r="O67" s="206">
        <v>0</v>
      </c>
      <c r="P67" s="206">
        <v>0</v>
      </c>
      <c r="Q67" s="206">
        <v>0</v>
      </c>
      <c r="R67" s="207">
        <v>3000000</v>
      </c>
      <c r="S67" s="206">
        <v>0</v>
      </c>
      <c r="T67" s="206">
        <v>0</v>
      </c>
      <c r="U67" s="206">
        <v>0</v>
      </c>
      <c r="V67" s="207">
        <v>3000000</v>
      </c>
      <c r="W67" s="206">
        <v>0</v>
      </c>
      <c r="X67" s="206">
        <v>0</v>
      </c>
      <c r="Y67" s="206">
        <v>0</v>
      </c>
      <c r="Z67" s="206">
        <v>0</v>
      </c>
      <c r="AA67" s="206">
        <v>0</v>
      </c>
    </row>
    <row r="68" spans="1:29" s="196" customFormat="1" ht="32.25" customHeight="1" x14ac:dyDescent="0.25">
      <c r="A68" s="193" t="s">
        <v>107</v>
      </c>
      <c r="B68" s="193" t="s">
        <v>106</v>
      </c>
      <c r="C68" s="193" t="s">
        <v>96</v>
      </c>
      <c r="D68" s="193" t="s">
        <v>105</v>
      </c>
      <c r="E68" s="193" t="s">
        <v>94</v>
      </c>
      <c r="F68" s="194">
        <v>330000000</v>
      </c>
      <c r="G68" s="195">
        <v>0</v>
      </c>
      <c r="H68" s="195">
        <v>0</v>
      </c>
      <c r="I68" s="195">
        <v>0</v>
      </c>
      <c r="J68" s="195">
        <v>0</v>
      </c>
      <c r="K68" s="195">
        <v>0</v>
      </c>
      <c r="L68" s="195">
        <v>0</v>
      </c>
      <c r="M68" s="194">
        <v>330000000</v>
      </c>
      <c r="N68" s="195">
        <v>0</v>
      </c>
      <c r="O68" s="194">
        <v>330000000</v>
      </c>
      <c r="P68" s="194">
        <v>330000000</v>
      </c>
      <c r="Q68" s="195">
        <v>0</v>
      </c>
      <c r="R68" s="195">
        <v>0</v>
      </c>
      <c r="S68" s="195">
        <v>0</v>
      </c>
      <c r="T68" s="194">
        <v>330000000</v>
      </c>
      <c r="U68" s="194">
        <v>330000000</v>
      </c>
      <c r="V68" s="195">
        <v>0</v>
      </c>
      <c r="W68" s="195">
        <v>0</v>
      </c>
      <c r="X68" s="195">
        <v>0</v>
      </c>
      <c r="Y68" s="195">
        <v>0</v>
      </c>
      <c r="Z68" s="195">
        <v>0</v>
      </c>
      <c r="AA68" s="194">
        <v>330000000</v>
      </c>
    </row>
    <row r="69" spans="1:29" s="216" customFormat="1" ht="16.5" customHeight="1" x14ac:dyDescent="0.25">
      <c r="A69" s="213" t="s">
        <v>104</v>
      </c>
      <c r="B69" s="213" t="s">
        <v>97</v>
      </c>
      <c r="C69" s="213" t="s">
        <v>96</v>
      </c>
      <c r="D69" s="213" t="s">
        <v>103</v>
      </c>
      <c r="E69" s="213" t="s">
        <v>94</v>
      </c>
      <c r="F69" s="214">
        <v>155000000</v>
      </c>
      <c r="G69" s="214">
        <v>53900000</v>
      </c>
      <c r="H69" s="215">
        <v>0</v>
      </c>
      <c r="I69" s="215">
        <v>0</v>
      </c>
      <c r="J69" s="215">
        <v>0</v>
      </c>
      <c r="K69" s="215">
        <v>0</v>
      </c>
      <c r="L69" s="215">
        <v>0</v>
      </c>
      <c r="M69" s="214">
        <v>208900000</v>
      </c>
      <c r="N69" s="215">
        <v>0</v>
      </c>
      <c r="O69" s="214">
        <v>159633333</v>
      </c>
      <c r="P69" s="214">
        <v>159633333</v>
      </c>
      <c r="Q69" s="215">
        <v>0</v>
      </c>
      <c r="R69" s="214">
        <v>49266667</v>
      </c>
      <c r="S69" s="215">
        <v>0</v>
      </c>
      <c r="T69" s="214">
        <v>159633333</v>
      </c>
      <c r="U69" s="214">
        <v>159633333</v>
      </c>
      <c r="V69" s="214">
        <v>49266667</v>
      </c>
      <c r="W69" s="214">
        <v>85646665</v>
      </c>
      <c r="X69" s="215">
        <v>0</v>
      </c>
      <c r="Y69" s="214">
        <v>85646665</v>
      </c>
      <c r="Z69" s="214">
        <v>85646665</v>
      </c>
      <c r="AA69" s="214">
        <v>73986668</v>
      </c>
    </row>
    <row r="70" spans="1:29" s="192" customFormat="1" ht="16.5" customHeight="1" x14ac:dyDescent="0.25">
      <c r="A70" s="189" t="s">
        <v>102</v>
      </c>
      <c r="B70" s="189" t="s">
        <v>97</v>
      </c>
      <c r="C70" s="189" t="s">
        <v>96</v>
      </c>
      <c r="D70" s="189" t="s">
        <v>101</v>
      </c>
      <c r="E70" s="189" t="s">
        <v>94</v>
      </c>
      <c r="F70" s="190">
        <v>802244000</v>
      </c>
      <c r="G70" s="190">
        <v>784000000</v>
      </c>
      <c r="H70" s="191">
        <v>0</v>
      </c>
      <c r="I70" s="191">
        <v>0</v>
      </c>
      <c r="J70" s="191">
        <v>0</v>
      </c>
      <c r="K70" s="191">
        <v>0</v>
      </c>
      <c r="L70" s="190">
        <v>70434883</v>
      </c>
      <c r="M70" s="190">
        <v>1515809117</v>
      </c>
      <c r="N70" s="191">
        <v>0</v>
      </c>
      <c r="O70" s="190">
        <v>837901823</v>
      </c>
      <c r="P70" s="190">
        <v>837901823</v>
      </c>
      <c r="Q70" s="191">
        <v>0</v>
      </c>
      <c r="R70" s="190">
        <v>677907294</v>
      </c>
      <c r="S70" s="191">
        <v>0</v>
      </c>
      <c r="T70" s="190">
        <v>742410783</v>
      </c>
      <c r="U70" s="190">
        <v>742410783</v>
      </c>
      <c r="V70" s="190">
        <v>773398334</v>
      </c>
      <c r="W70" s="190">
        <v>310699996</v>
      </c>
      <c r="X70" s="191">
        <v>0</v>
      </c>
      <c r="Y70" s="190">
        <v>310699996</v>
      </c>
      <c r="Z70" s="190">
        <v>310699996</v>
      </c>
      <c r="AA70" s="190">
        <v>431710787</v>
      </c>
    </row>
    <row r="71" spans="1:29" s="196" customFormat="1" ht="27.75" customHeight="1" x14ac:dyDescent="0.25">
      <c r="A71" s="193" t="s">
        <v>100</v>
      </c>
      <c r="B71" s="193" t="s">
        <v>97</v>
      </c>
      <c r="C71" s="193" t="s">
        <v>96</v>
      </c>
      <c r="D71" s="193" t="s">
        <v>99</v>
      </c>
      <c r="E71" s="193" t="s">
        <v>94</v>
      </c>
      <c r="F71" s="194">
        <v>80000000</v>
      </c>
      <c r="G71" s="194">
        <v>128000000</v>
      </c>
      <c r="H71" s="195">
        <v>0</v>
      </c>
      <c r="I71" s="195">
        <v>0</v>
      </c>
      <c r="J71" s="195">
        <v>0</v>
      </c>
      <c r="K71" s="195">
        <v>0</v>
      </c>
      <c r="L71" s="195">
        <v>0</v>
      </c>
      <c r="M71" s="194">
        <v>208000000</v>
      </c>
      <c r="N71" s="195">
        <v>0</v>
      </c>
      <c r="O71" s="194">
        <v>191050000</v>
      </c>
      <c r="P71" s="194">
        <v>191050000</v>
      </c>
      <c r="Q71" s="195">
        <v>0</v>
      </c>
      <c r="R71" s="194">
        <v>16950000</v>
      </c>
      <c r="S71" s="195">
        <v>0</v>
      </c>
      <c r="T71" s="194">
        <v>183266667</v>
      </c>
      <c r="U71" s="194">
        <v>183266667</v>
      </c>
      <c r="V71" s="194">
        <v>24733333</v>
      </c>
      <c r="W71" s="195">
        <v>0</v>
      </c>
      <c r="X71" s="195">
        <v>0</v>
      </c>
      <c r="Y71" s="195">
        <v>0</v>
      </c>
      <c r="Z71" s="195">
        <v>0</v>
      </c>
      <c r="AA71" s="194">
        <v>183266667</v>
      </c>
    </row>
    <row r="72" spans="1:29" s="192" customFormat="1" ht="16.5" customHeight="1" x14ac:dyDescent="0.25">
      <c r="A72" s="205" t="s">
        <v>98</v>
      </c>
      <c r="B72" s="205" t="s">
        <v>97</v>
      </c>
      <c r="C72" s="205" t="s">
        <v>96</v>
      </c>
      <c r="D72" s="205" t="s">
        <v>95</v>
      </c>
      <c r="E72" s="205" t="s">
        <v>94</v>
      </c>
      <c r="F72" s="207">
        <v>10250000</v>
      </c>
      <c r="G72" s="207">
        <v>199400040</v>
      </c>
      <c r="H72" s="206">
        <v>0</v>
      </c>
      <c r="I72" s="206">
        <v>0</v>
      </c>
      <c r="J72" s="206">
        <v>0</v>
      </c>
      <c r="K72" s="206">
        <v>0</v>
      </c>
      <c r="L72" s="206">
        <v>0</v>
      </c>
      <c r="M72" s="207">
        <v>209650040</v>
      </c>
      <c r="N72" s="206">
        <v>0</v>
      </c>
      <c r="O72" s="207">
        <v>9999000</v>
      </c>
      <c r="P72" s="207">
        <v>9999000</v>
      </c>
      <c r="Q72" s="206">
        <v>0</v>
      </c>
      <c r="R72" s="207">
        <v>199651040</v>
      </c>
      <c r="S72" s="206">
        <v>0</v>
      </c>
      <c r="T72" s="207">
        <v>9999000</v>
      </c>
      <c r="U72" s="207">
        <v>9999000</v>
      </c>
      <c r="V72" s="190">
        <v>199651040</v>
      </c>
      <c r="W72" s="190">
        <v>9999000</v>
      </c>
      <c r="X72" s="191">
        <v>0</v>
      </c>
      <c r="Y72" s="190">
        <v>9999000</v>
      </c>
      <c r="Z72" s="190">
        <v>9999000</v>
      </c>
      <c r="AA72" s="191">
        <v>0</v>
      </c>
    </row>
    <row r="74" spans="1:29" x14ac:dyDescent="0.25">
      <c r="D74" s="67" t="s">
        <v>93</v>
      </c>
      <c r="M74" s="217">
        <f>+M57+M64+M65+M66+M70</f>
        <v>2089533195.47</v>
      </c>
      <c r="N74" s="217">
        <f t="shared" ref="N74:AA74" si="0">+N57+N64+N65+N66+N70+N72</f>
        <v>0</v>
      </c>
      <c r="O74" s="217">
        <f t="shared" si="0"/>
        <v>1030600208</v>
      </c>
      <c r="P74" s="217">
        <f t="shared" si="0"/>
        <v>1030600208</v>
      </c>
      <c r="Q74" s="217">
        <f t="shared" si="0"/>
        <v>0</v>
      </c>
      <c r="R74" s="217">
        <f t="shared" si="0"/>
        <v>1268583027.47</v>
      </c>
      <c r="S74" s="217">
        <f t="shared" si="0"/>
        <v>0</v>
      </c>
      <c r="T74" s="217">
        <f t="shared" si="0"/>
        <v>873517835</v>
      </c>
      <c r="U74" s="217">
        <f>+U57+U64+U65+U66+U70</f>
        <v>863518835</v>
      </c>
      <c r="V74" s="217">
        <f t="shared" si="0"/>
        <v>1425665400.47</v>
      </c>
      <c r="W74" s="217">
        <f t="shared" si="0"/>
        <v>408026958</v>
      </c>
      <c r="X74" s="217">
        <f t="shared" si="0"/>
        <v>0</v>
      </c>
      <c r="Y74" s="217">
        <f t="shared" si="0"/>
        <v>408026958</v>
      </c>
      <c r="Z74" s="217">
        <f t="shared" si="0"/>
        <v>408026958</v>
      </c>
      <c r="AA74" s="217">
        <f t="shared" si="0"/>
        <v>465490877</v>
      </c>
    </row>
    <row r="75" spans="1:29" x14ac:dyDescent="0.25">
      <c r="D75" s="112" t="s">
        <v>92</v>
      </c>
      <c r="M75" s="217">
        <f>+M68+M71</f>
        <v>538000000</v>
      </c>
      <c r="N75" s="217">
        <f t="shared" ref="N75:AA75" si="1">+N68+N71</f>
        <v>0</v>
      </c>
      <c r="O75" s="217">
        <f t="shared" si="1"/>
        <v>521050000</v>
      </c>
      <c r="P75" s="217">
        <f t="shared" si="1"/>
        <v>521050000</v>
      </c>
      <c r="Q75" s="217">
        <f t="shared" si="1"/>
        <v>0</v>
      </c>
      <c r="R75" s="217">
        <f t="shared" si="1"/>
        <v>16950000</v>
      </c>
      <c r="S75" s="217">
        <f t="shared" si="1"/>
        <v>0</v>
      </c>
      <c r="T75" s="217">
        <f t="shared" si="1"/>
        <v>513266667</v>
      </c>
      <c r="U75" s="217">
        <f t="shared" si="1"/>
        <v>513266667</v>
      </c>
      <c r="V75" s="217">
        <f t="shared" si="1"/>
        <v>24733333</v>
      </c>
      <c r="W75" s="217">
        <f t="shared" si="1"/>
        <v>0</v>
      </c>
      <c r="X75" s="217">
        <f t="shared" si="1"/>
        <v>0</v>
      </c>
      <c r="Y75" s="217">
        <f t="shared" si="1"/>
        <v>0</v>
      </c>
      <c r="Z75" s="217">
        <f t="shared" si="1"/>
        <v>0</v>
      </c>
      <c r="AA75" s="217">
        <f t="shared" si="1"/>
        <v>513266667</v>
      </c>
      <c r="AC75" s="181">
        <v>159633333</v>
      </c>
    </row>
    <row r="76" spans="1:29" x14ac:dyDescent="0.25">
      <c r="D76" s="218" t="s">
        <v>91</v>
      </c>
      <c r="M76" s="217">
        <f>+M69</f>
        <v>208900000</v>
      </c>
      <c r="N76" s="217">
        <f t="shared" ref="N76:AA76" si="2">+N69</f>
        <v>0</v>
      </c>
      <c r="O76" s="217">
        <f t="shared" si="2"/>
        <v>159633333</v>
      </c>
      <c r="P76" s="217">
        <f t="shared" si="2"/>
        <v>159633333</v>
      </c>
      <c r="Q76" s="217">
        <f t="shared" si="2"/>
        <v>0</v>
      </c>
      <c r="R76" s="217">
        <f t="shared" si="2"/>
        <v>49266667</v>
      </c>
      <c r="S76" s="217">
        <f t="shared" si="2"/>
        <v>0</v>
      </c>
      <c r="T76" s="217">
        <f t="shared" si="2"/>
        <v>159633333</v>
      </c>
      <c r="U76" s="217">
        <f t="shared" si="2"/>
        <v>159633333</v>
      </c>
      <c r="V76" s="217">
        <f t="shared" si="2"/>
        <v>49266667</v>
      </c>
      <c r="W76" s="217">
        <f t="shared" si="2"/>
        <v>85646665</v>
      </c>
      <c r="X76" s="217">
        <f t="shared" si="2"/>
        <v>0</v>
      </c>
      <c r="Y76" s="217">
        <f t="shared" si="2"/>
        <v>85646665</v>
      </c>
      <c r="Z76" s="217">
        <f t="shared" si="2"/>
        <v>85646665</v>
      </c>
      <c r="AA76" s="217">
        <f t="shared" si="2"/>
        <v>73986668</v>
      </c>
    </row>
    <row r="77" spans="1:29" x14ac:dyDescent="0.25">
      <c r="D77" s="64" t="s">
        <v>90</v>
      </c>
      <c r="M77" s="217">
        <f>+M56+M58+M62+M67+M72</f>
        <v>575664753</v>
      </c>
      <c r="N77" s="217">
        <f t="shared" ref="N77:AA77" si="3">+N56+N58+N62+N67</f>
        <v>0</v>
      </c>
      <c r="O77" s="217">
        <f t="shared" si="3"/>
        <v>0</v>
      </c>
      <c r="P77" s="217">
        <f t="shared" si="3"/>
        <v>0</v>
      </c>
      <c r="Q77" s="217">
        <f t="shared" si="3"/>
        <v>0</v>
      </c>
      <c r="R77" s="217">
        <f t="shared" si="3"/>
        <v>366014713</v>
      </c>
      <c r="S77" s="217">
        <f t="shared" si="3"/>
        <v>0</v>
      </c>
      <c r="T77" s="217">
        <f t="shared" si="3"/>
        <v>0</v>
      </c>
      <c r="U77" s="217">
        <f>+U56+U58+U62+U67+U72</f>
        <v>9999000</v>
      </c>
      <c r="V77" s="217">
        <f t="shared" si="3"/>
        <v>366014713</v>
      </c>
      <c r="W77" s="217">
        <f t="shared" si="3"/>
        <v>0</v>
      </c>
      <c r="X77" s="217">
        <f t="shared" si="3"/>
        <v>0</v>
      </c>
      <c r="Y77" s="217">
        <f t="shared" si="3"/>
        <v>0</v>
      </c>
      <c r="Z77" s="217">
        <f t="shared" si="3"/>
        <v>0</v>
      </c>
      <c r="AA77" s="217">
        <f t="shared" si="3"/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9"/>
  <sheetViews>
    <sheetView showGridLines="0" view="pageBreakPreview" topLeftCell="A45" zoomScaleNormal="100" zoomScaleSheetLayoutView="100" workbookViewId="0">
      <selection activeCell="AA7" sqref="AA1:AA1048576"/>
    </sheetView>
  </sheetViews>
  <sheetFormatPr baseColWidth="10" defaultRowHeight="15" x14ac:dyDescent="0.25"/>
  <cols>
    <col min="1" max="1" width="13.25" style="77" bestFit="1" customWidth="1"/>
    <col min="2" max="2" width="15.75" style="77" bestFit="1" customWidth="1"/>
    <col min="3" max="3" width="12.875" style="77" hidden="1" customWidth="1"/>
    <col min="4" max="4" width="40" style="77" bestFit="1" customWidth="1"/>
    <col min="5" max="5" width="5.75" style="77" hidden="1" customWidth="1"/>
    <col min="6" max="6" width="14.5" style="77" hidden="1" customWidth="1"/>
    <col min="7" max="7" width="13.875" style="77" hidden="1" customWidth="1"/>
    <col min="8" max="8" width="11.375" style="77" hidden="1" customWidth="1"/>
    <col min="9" max="9" width="13.125" style="77" hidden="1" customWidth="1"/>
    <col min="10" max="10" width="9.75" style="77" hidden="1" customWidth="1"/>
    <col min="11" max="12" width="12.375" style="77" hidden="1" customWidth="1"/>
    <col min="13" max="13" width="17" style="77" bestFit="1" customWidth="1"/>
    <col min="14" max="14" width="13.75" style="77" hidden="1" customWidth="1"/>
    <col min="15" max="15" width="13.875" style="77" hidden="1" customWidth="1"/>
    <col min="16" max="16" width="20.625" style="77" hidden="1" customWidth="1"/>
    <col min="17" max="17" width="15.625" style="77" hidden="1" customWidth="1"/>
    <col min="18" max="18" width="13.875" style="77" hidden="1" customWidth="1"/>
    <col min="19" max="19" width="20.25" style="77" hidden="1" customWidth="1"/>
    <col min="20" max="20" width="23.125" style="77" hidden="1" customWidth="1"/>
    <col min="21" max="21" width="14.625" style="77" bestFit="1" customWidth="1"/>
    <col min="22" max="22" width="17.875" style="77" customWidth="1"/>
    <col min="23" max="23" width="13.875" style="77" customWidth="1"/>
    <col min="24" max="24" width="14.75" style="77" hidden="1" customWidth="1"/>
    <col min="25" max="25" width="15" style="77" hidden="1" customWidth="1"/>
    <col min="26" max="26" width="13.875" style="77" customWidth="1"/>
    <col min="27" max="27" width="13.875" style="77" hidden="1" customWidth="1"/>
    <col min="28" max="16384" width="11" style="77"/>
  </cols>
  <sheetData>
    <row r="1" spans="1:28" x14ac:dyDescent="0.25">
      <c r="A1" s="180" t="s">
        <v>291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</row>
    <row r="2" spans="1:28" x14ac:dyDescent="0.25">
      <c r="A2" s="179" t="s">
        <v>290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82"/>
    </row>
    <row r="3" spans="1:28" x14ac:dyDescent="0.25">
      <c r="A3" s="179" t="s">
        <v>289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82"/>
    </row>
    <row r="4" spans="1:28" x14ac:dyDescent="0.25">
      <c r="A4" s="179" t="s">
        <v>294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</row>
    <row r="5" spans="1:28" x14ac:dyDescent="0.25">
      <c r="A5" s="179" t="s">
        <v>293</v>
      </c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82"/>
    </row>
    <row r="6" spans="1:28" x14ac:dyDescent="0.25">
      <c r="A6" s="179" t="s">
        <v>292</v>
      </c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82"/>
    </row>
    <row r="7" spans="1:28" ht="21" customHeight="1" x14ac:dyDescent="0.25">
      <c r="A7" s="81" t="s">
        <v>285</v>
      </c>
      <c r="B7" s="81" t="s">
        <v>284</v>
      </c>
      <c r="C7" s="81" t="s">
        <v>283</v>
      </c>
      <c r="D7" s="81" t="s">
        <v>282</v>
      </c>
      <c r="E7" s="81" t="s">
        <v>281</v>
      </c>
      <c r="F7" s="81" t="s">
        <v>280</v>
      </c>
      <c r="G7" s="81" t="s">
        <v>279</v>
      </c>
      <c r="H7" s="81" t="s">
        <v>278</v>
      </c>
      <c r="I7" s="81" t="s">
        <v>277</v>
      </c>
      <c r="J7" s="81" t="s">
        <v>276</v>
      </c>
      <c r="K7" s="81" t="s">
        <v>275</v>
      </c>
      <c r="L7" s="81" t="s">
        <v>274</v>
      </c>
      <c r="M7" s="81" t="s">
        <v>273</v>
      </c>
      <c r="N7" s="81" t="s">
        <v>272</v>
      </c>
      <c r="O7" s="81" t="s">
        <v>271</v>
      </c>
      <c r="P7" s="81" t="s">
        <v>270</v>
      </c>
      <c r="Q7" s="81" t="s">
        <v>269</v>
      </c>
      <c r="R7" s="81" t="s">
        <v>268</v>
      </c>
      <c r="S7" s="81" t="s">
        <v>267</v>
      </c>
      <c r="T7" s="81" t="s">
        <v>266</v>
      </c>
      <c r="U7" s="81" t="s">
        <v>265</v>
      </c>
      <c r="V7" s="81" t="s">
        <v>264</v>
      </c>
      <c r="W7" s="81" t="s">
        <v>263</v>
      </c>
      <c r="X7" s="81" t="s">
        <v>262</v>
      </c>
      <c r="Y7" s="81" t="s">
        <v>261</v>
      </c>
      <c r="Z7" s="81" t="s">
        <v>260</v>
      </c>
      <c r="AA7" s="81" t="s">
        <v>259</v>
      </c>
    </row>
    <row r="8" spans="1:28" ht="16.5" customHeight="1" x14ac:dyDescent="0.25">
      <c r="A8" s="107" t="s">
        <v>119</v>
      </c>
      <c r="B8" s="107" t="s">
        <v>258</v>
      </c>
      <c r="C8" s="107" t="s">
        <v>96</v>
      </c>
      <c r="D8" s="107" t="s">
        <v>257</v>
      </c>
      <c r="E8" s="107" t="s">
        <v>119</v>
      </c>
      <c r="F8" s="108">
        <v>4009300000</v>
      </c>
      <c r="G8" s="108">
        <v>1946847948.47</v>
      </c>
      <c r="H8" s="109">
        <v>0</v>
      </c>
      <c r="I8" s="109">
        <v>0</v>
      </c>
      <c r="J8" s="109">
        <v>0</v>
      </c>
      <c r="K8" s="108">
        <v>229097612</v>
      </c>
      <c r="L8" s="108">
        <v>229097612</v>
      </c>
      <c r="M8" s="108">
        <v>5956147948.4700003</v>
      </c>
      <c r="N8" s="109">
        <v>0</v>
      </c>
      <c r="O8" s="108">
        <v>3050257104.0300002</v>
      </c>
      <c r="P8" s="108">
        <v>3050257104.0300002</v>
      </c>
      <c r="Q8" s="109">
        <v>0</v>
      </c>
      <c r="R8" s="108">
        <v>2905890844.4400001</v>
      </c>
      <c r="S8" s="109">
        <v>0</v>
      </c>
      <c r="T8" s="108">
        <v>2992005463</v>
      </c>
      <c r="U8" s="108">
        <v>2992005463</v>
      </c>
      <c r="V8" s="108">
        <v>2964142485.4699998</v>
      </c>
      <c r="W8" s="108">
        <v>1338034848</v>
      </c>
      <c r="X8" s="109">
        <v>0</v>
      </c>
      <c r="Y8" s="108">
        <v>1318406740</v>
      </c>
      <c r="Z8" s="108">
        <v>1318406740</v>
      </c>
      <c r="AA8" s="108">
        <v>1673598723</v>
      </c>
    </row>
    <row r="9" spans="1:28" s="95" customFormat="1" ht="16.5" customHeight="1" x14ac:dyDescent="0.25">
      <c r="A9" s="92" t="s">
        <v>119</v>
      </c>
      <c r="B9" s="92" t="s">
        <v>256</v>
      </c>
      <c r="C9" s="92" t="s">
        <v>96</v>
      </c>
      <c r="D9" s="92" t="s">
        <v>255</v>
      </c>
      <c r="E9" s="92" t="s">
        <v>119</v>
      </c>
      <c r="F9" s="93">
        <v>2568050000</v>
      </c>
      <c r="G9" s="94">
        <v>0</v>
      </c>
      <c r="H9" s="94">
        <v>0</v>
      </c>
      <c r="I9" s="94">
        <v>0</v>
      </c>
      <c r="J9" s="94">
        <v>0</v>
      </c>
      <c r="K9" s="93">
        <v>74662729</v>
      </c>
      <c r="L9" s="93">
        <v>98662729</v>
      </c>
      <c r="M9" s="93">
        <v>2544050000</v>
      </c>
      <c r="N9" s="94">
        <v>0</v>
      </c>
      <c r="O9" s="93">
        <v>1586008777.03</v>
      </c>
      <c r="P9" s="93">
        <v>1586008777.03</v>
      </c>
      <c r="Q9" s="94">
        <v>0</v>
      </c>
      <c r="R9" s="93">
        <v>958041222.97000003</v>
      </c>
      <c r="S9" s="94">
        <v>0</v>
      </c>
      <c r="T9" s="93">
        <v>1570257136</v>
      </c>
      <c r="U9" s="93">
        <v>1570257136</v>
      </c>
      <c r="V9" s="93">
        <v>973792864</v>
      </c>
      <c r="W9" s="93">
        <v>999459682</v>
      </c>
      <c r="X9" s="94">
        <v>0</v>
      </c>
      <c r="Y9" s="93">
        <v>979831574</v>
      </c>
      <c r="Z9" s="93">
        <v>979831574</v>
      </c>
      <c r="AA9" s="93">
        <v>590425562</v>
      </c>
    </row>
    <row r="10" spans="1:28" ht="16.5" customHeight="1" x14ac:dyDescent="0.25">
      <c r="A10" s="80" t="s">
        <v>119</v>
      </c>
      <c r="B10" s="80" t="s">
        <v>254</v>
      </c>
      <c r="C10" s="80" t="s">
        <v>96</v>
      </c>
      <c r="D10" s="80" t="s">
        <v>253</v>
      </c>
      <c r="E10" s="80" t="s">
        <v>119</v>
      </c>
      <c r="F10" s="78">
        <v>1365526019</v>
      </c>
      <c r="G10" s="79">
        <v>0</v>
      </c>
      <c r="H10" s="79">
        <v>0</v>
      </c>
      <c r="I10" s="79">
        <v>0</v>
      </c>
      <c r="J10" s="79">
        <v>0</v>
      </c>
      <c r="K10" s="78">
        <v>5950000</v>
      </c>
      <c r="L10" s="79">
        <v>0</v>
      </c>
      <c r="M10" s="78">
        <v>1371476019</v>
      </c>
      <c r="N10" s="79">
        <v>0</v>
      </c>
      <c r="O10" s="78">
        <v>647508362</v>
      </c>
      <c r="P10" s="78">
        <v>647508362</v>
      </c>
      <c r="Q10" s="79">
        <v>0</v>
      </c>
      <c r="R10" s="78">
        <v>723967657</v>
      </c>
      <c r="S10" s="79">
        <v>0</v>
      </c>
      <c r="T10" s="78">
        <v>647508362</v>
      </c>
      <c r="U10" s="78">
        <v>647508362</v>
      </c>
      <c r="V10" s="78">
        <v>723967657</v>
      </c>
      <c r="W10" s="78">
        <v>629603904</v>
      </c>
      <c r="X10" s="79">
        <v>0</v>
      </c>
      <c r="Y10" s="78">
        <v>609975796</v>
      </c>
      <c r="Z10" s="78">
        <v>609975796</v>
      </c>
      <c r="AA10" s="78">
        <v>37532566</v>
      </c>
    </row>
    <row r="11" spans="1:28" ht="16.5" hidden="1" customHeight="1" x14ac:dyDescent="0.25">
      <c r="A11" s="80" t="s">
        <v>119</v>
      </c>
      <c r="B11" s="80" t="s">
        <v>252</v>
      </c>
      <c r="C11" s="80" t="s">
        <v>96</v>
      </c>
      <c r="D11" s="80" t="s">
        <v>251</v>
      </c>
      <c r="E11" s="80" t="s">
        <v>119</v>
      </c>
      <c r="F11" s="78">
        <v>1365526019</v>
      </c>
      <c r="G11" s="79">
        <v>0</v>
      </c>
      <c r="H11" s="79">
        <v>0</v>
      </c>
      <c r="I11" s="79">
        <v>0</v>
      </c>
      <c r="J11" s="79">
        <v>0</v>
      </c>
      <c r="K11" s="78">
        <v>5950000</v>
      </c>
      <c r="L11" s="79">
        <v>0</v>
      </c>
      <c r="M11" s="78">
        <v>1371476019</v>
      </c>
      <c r="N11" s="79">
        <v>0</v>
      </c>
      <c r="O11" s="78">
        <v>647508362</v>
      </c>
      <c r="P11" s="78">
        <v>647508362</v>
      </c>
      <c r="Q11" s="79">
        <v>0</v>
      </c>
      <c r="R11" s="78">
        <v>723967657</v>
      </c>
      <c r="S11" s="79">
        <v>0</v>
      </c>
      <c r="T11" s="78">
        <v>647508362</v>
      </c>
      <c r="U11" s="78">
        <v>647508362</v>
      </c>
      <c r="V11" s="78">
        <v>723967657</v>
      </c>
      <c r="W11" s="78">
        <v>629603904</v>
      </c>
      <c r="X11" s="79">
        <v>0</v>
      </c>
      <c r="Y11" s="78">
        <v>609975796</v>
      </c>
      <c r="Z11" s="78">
        <v>609975796</v>
      </c>
      <c r="AA11" s="78">
        <v>37532566</v>
      </c>
    </row>
    <row r="12" spans="1:28" ht="16.5" hidden="1" customHeight="1" x14ac:dyDescent="0.25">
      <c r="A12" s="80" t="s">
        <v>119</v>
      </c>
      <c r="B12" s="80" t="s">
        <v>250</v>
      </c>
      <c r="C12" s="80" t="s">
        <v>96</v>
      </c>
      <c r="D12" s="80" t="s">
        <v>249</v>
      </c>
      <c r="E12" s="80" t="s">
        <v>119</v>
      </c>
      <c r="F12" s="78">
        <v>970216272</v>
      </c>
      <c r="G12" s="79">
        <v>0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  <c r="M12" s="78">
        <v>970216272</v>
      </c>
      <c r="N12" s="79">
        <v>0</v>
      </c>
      <c r="O12" s="78">
        <v>478976483</v>
      </c>
      <c r="P12" s="78">
        <v>478976483</v>
      </c>
      <c r="Q12" s="79">
        <v>0</v>
      </c>
      <c r="R12" s="78">
        <v>491239789</v>
      </c>
      <c r="S12" s="79">
        <v>0</v>
      </c>
      <c r="T12" s="78">
        <v>478976483</v>
      </c>
      <c r="U12" s="78">
        <v>478976483</v>
      </c>
      <c r="V12" s="78">
        <v>491239789</v>
      </c>
      <c r="W12" s="78">
        <v>470908831</v>
      </c>
      <c r="X12" s="79">
        <v>0</v>
      </c>
      <c r="Y12" s="78">
        <v>470908831</v>
      </c>
      <c r="Z12" s="78">
        <v>470908831</v>
      </c>
      <c r="AA12" s="78">
        <v>8067652</v>
      </c>
    </row>
    <row r="13" spans="1:28" ht="16.5" hidden="1" customHeight="1" x14ac:dyDescent="0.25">
      <c r="A13" s="80" t="s">
        <v>119</v>
      </c>
      <c r="B13" s="80" t="s">
        <v>248</v>
      </c>
      <c r="C13" s="80" t="s">
        <v>96</v>
      </c>
      <c r="D13" s="80" t="s">
        <v>247</v>
      </c>
      <c r="E13" s="80" t="s">
        <v>119</v>
      </c>
      <c r="F13" s="78">
        <v>960610171</v>
      </c>
      <c r="G13" s="79">
        <v>0</v>
      </c>
      <c r="H13" s="79">
        <v>0</v>
      </c>
      <c r="I13" s="79">
        <v>0</v>
      </c>
      <c r="J13" s="79">
        <v>0</v>
      </c>
      <c r="K13" s="79">
        <v>0</v>
      </c>
      <c r="L13" s="79">
        <v>0</v>
      </c>
      <c r="M13" s="78">
        <v>960610171</v>
      </c>
      <c r="N13" s="79">
        <v>0</v>
      </c>
      <c r="O13" s="78">
        <v>478376311</v>
      </c>
      <c r="P13" s="78">
        <v>478376311</v>
      </c>
      <c r="Q13" s="79">
        <v>0</v>
      </c>
      <c r="R13" s="78">
        <v>482233860</v>
      </c>
      <c r="S13" s="79">
        <v>0</v>
      </c>
      <c r="T13" s="78">
        <v>478376311</v>
      </c>
      <c r="U13" s="78">
        <v>478376311</v>
      </c>
      <c r="V13" s="78">
        <v>482233860</v>
      </c>
      <c r="W13" s="78">
        <v>470696685</v>
      </c>
      <c r="X13" s="79">
        <v>0</v>
      </c>
      <c r="Y13" s="78">
        <v>470696685</v>
      </c>
      <c r="Z13" s="78">
        <v>470696685</v>
      </c>
      <c r="AA13" s="78">
        <v>7679626</v>
      </c>
    </row>
    <row r="14" spans="1:28" ht="16.5" hidden="1" customHeight="1" x14ac:dyDescent="0.25">
      <c r="A14" s="80" t="s">
        <v>246</v>
      </c>
      <c r="B14" s="80" t="s">
        <v>245</v>
      </c>
      <c r="C14" s="80" t="s">
        <v>96</v>
      </c>
      <c r="D14" s="80" t="s">
        <v>244</v>
      </c>
      <c r="E14" s="80" t="s">
        <v>94</v>
      </c>
      <c r="F14" s="78">
        <v>763499028</v>
      </c>
      <c r="G14" s="79">
        <v>0</v>
      </c>
      <c r="H14" s="79">
        <v>0</v>
      </c>
      <c r="I14" s="79">
        <v>0</v>
      </c>
      <c r="J14" s="79">
        <v>0</v>
      </c>
      <c r="K14" s="79">
        <v>0</v>
      </c>
      <c r="L14" s="79">
        <v>0</v>
      </c>
      <c r="M14" s="78">
        <v>763499028</v>
      </c>
      <c r="N14" s="79">
        <v>0</v>
      </c>
      <c r="O14" s="78">
        <v>405092529</v>
      </c>
      <c r="P14" s="78">
        <v>405092529</v>
      </c>
      <c r="Q14" s="79">
        <v>0</v>
      </c>
      <c r="R14" s="78">
        <v>358406499</v>
      </c>
      <c r="S14" s="79">
        <v>0</v>
      </c>
      <c r="T14" s="78">
        <v>405092529</v>
      </c>
      <c r="U14" s="78">
        <v>405092529</v>
      </c>
      <c r="V14" s="78">
        <v>358406499</v>
      </c>
      <c r="W14" s="78">
        <v>405092529</v>
      </c>
      <c r="X14" s="79">
        <v>0</v>
      </c>
      <c r="Y14" s="78">
        <v>405092529</v>
      </c>
      <c r="Z14" s="78">
        <v>405092529</v>
      </c>
      <c r="AA14" s="79">
        <v>0</v>
      </c>
    </row>
    <row r="15" spans="1:28" ht="16.5" hidden="1" customHeight="1" x14ac:dyDescent="0.25">
      <c r="A15" s="80" t="s">
        <v>243</v>
      </c>
      <c r="B15" s="80" t="s">
        <v>242</v>
      </c>
      <c r="C15" s="80" t="s">
        <v>96</v>
      </c>
      <c r="D15" s="80" t="s">
        <v>241</v>
      </c>
      <c r="E15" s="80" t="s">
        <v>94</v>
      </c>
      <c r="F15" s="78">
        <v>65480645</v>
      </c>
      <c r="G15" s="79">
        <v>0</v>
      </c>
      <c r="H15" s="79">
        <v>0</v>
      </c>
      <c r="I15" s="79">
        <v>0</v>
      </c>
      <c r="J15" s="79">
        <v>0</v>
      </c>
      <c r="K15" s="79">
        <v>0</v>
      </c>
      <c r="L15" s="79">
        <v>0</v>
      </c>
      <c r="M15" s="78">
        <v>65480645</v>
      </c>
      <c r="N15" s="79">
        <v>0</v>
      </c>
      <c r="O15" s="78">
        <v>30890200</v>
      </c>
      <c r="P15" s="78">
        <v>30890200</v>
      </c>
      <c r="Q15" s="79">
        <v>0</v>
      </c>
      <c r="R15" s="78">
        <v>34590445</v>
      </c>
      <c r="S15" s="79">
        <v>0</v>
      </c>
      <c r="T15" s="78">
        <v>30890200</v>
      </c>
      <c r="U15" s="78">
        <v>30890200</v>
      </c>
      <c r="V15" s="78">
        <v>34590445</v>
      </c>
      <c r="W15" s="78">
        <v>30890200</v>
      </c>
      <c r="X15" s="79">
        <v>0</v>
      </c>
      <c r="Y15" s="78">
        <v>30890200</v>
      </c>
      <c r="Z15" s="78">
        <v>30890200</v>
      </c>
      <c r="AA15" s="79">
        <v>0</v>
      </c>
    </row>
    <row r="16" spans="1:28" ht="16.5" hidden="1" customHeight="1" x14ac:dyDescent="0.25">
      <c r="A16" s="80" t="s">
        <v>240</v>
      </c>
      <c r="B16" s="80" t="s">
        <v>239</v>
      </c>
      <c r="C16" s="80" t="s">
        <v>96</v>
      </c>
      <c r="D16" s="80" t="s">
        <v>238</v>
      </c>
      <c r="E16" s="80" t="s">
        <v>94</v>
      </c>
      <c r="F16" s="78">
        <v>22268721</v>
      </c>
      <c r="G16" s="79">
        <v>0</v>
      </c>
      <c r="H16" s="79">
        <v>0</v>
      </c>
      <c r="I16" s="79">
        <v>0</v>
      </c>
      <c r="J16" s="79">
        <v>0</v>
      </c>
      <c r="K16" s="79">
        <v>0</v>
      </c>
      <c r="L16" s="79">
        <v>0</v>
      </c>
      <c r="M16" s="78">
        <v>22268721</v>
      </c>
      <c r="N16" s="79">
        <v>0</v>
      </c>
      <c r="O16" s="78">
        <v>19729870</v>
      </c>
      <c r="P16" s="78">
        <v>19729870</v>
      </c>
      <c r="Q16" s="79">
        <v>0</v>
      </c>
      <c r="R16" s="78">
        <v>2538851</v>
      </c>
      <c r="S16" s="79">
        <v>0</v>
      </c>
      <c r="T16" s="78">
        <v>19729870</v>
      </c>
      <c r="U16" s="78">
        <v>19729870</v>
      </c>
      <c r="V16" s="78">
        <v>2538851</v>
      </c>
      <c r="W16" s="78">
        <v>19200720</v>
      </c>
      <c r="X16" s="79">
        <v>0</v>
      </c>
      <c r="Y16" s="78">
        <v>19200720</v>
      </c>
      <c r="Z16" s="78">
        <v>19200720</v>
      </c>
      <c r="AA16" s="78">
        <v>529150</v>
      </c>
    </row>
    <row r="17" spans="1:27" ht="16.5" hidden="1" customHeight="1" x14ac:dyDescent="0.25">
      <c r="A17" s="80" t="s">
        <v>119</v>
      </c>
      <c r="B17" s="80" t="s">
        <v>237</v>
      </c>
      <c r="C17" s="80" t="s">
        <v>96</v>
      </c>
      <c r="D17" s="80" t="s">
        <v>201</v>
      </c>
      <c r="E17" s="80" t="s">
        <v>119</v>
      </c>
      <c r="F17" s="78">
        <v>109361777</v>
      </c>
      <c r="G17" s="79">
        <v>0</v>
      </c>
      <c r="H17" s="79">
        <v>0</v>
      </c>
      <c r="I17" s="79">
        <v>0</v>
      </c>
      <c r="J17" s="79">
        <v>0</v>
      </c>
      <c r="K17" s="79">
        <v>0</v>
      </c>
      <c r="L17" s="79">
        <v>0</v>
      </c>
      <c r="M17" s="78">
        <v>109361777</v>
      </c>
      <c r="N17" s="79">
        <v>0</v>
      </c>
      <c r="O17" s="78">
        <v>22663712</v>
      </c>
      <c r="P17" s="78">
        <v>22663712</v>
      </c>
      <c r="Q17" s="79">
        <v>0</v>
      </c>
      <c r="R17" s="78">
        <v>86698065</v>
      </c>
      <c r="S17" s="79">
        <v>0</v>
      </c>
      <c r="T17" s="78">
        <v>22663712</v>
      </c>
      <c r="U17" s="78">
        <v>22663712</v>
      </c>
      <c r="V17" s="78">
        <v>86698065</v>
      </c>
      <c r="W17" s="78">
        <v>15513236</v>
      </c>
      <c r="X17" s="79">
        <v>0</v>
      </c>
      <c r="Y17" s="78">
        <v>15513236</v>
      </c>
      <c r="Z17" s="78">
        <v>15513236</v>
      </c>
      <c r="AA17" s="78">
        <v>7150476</v>
      </c>
    </row>
    <row r="18" spans="1:27" ht="16.5" hidden="1" customHeight="1" x14ac:dyDescent="0.25">
      <c r="A18" s="80" t="s">
        <v>236</v>
      </c>
      <c r="B18" s="80" t="s">
        <v>235</v>
      </c>
      <c r="C18" s="80" t="s">
        <v>96</v>
      </c>
      <c r="D18" s="80" t="s">
        <v>234</v>
      </c>
      <c r="E18" s="80" t="s">
        <v>94</v>
      </c>
      <c r="F18" s="78">
        <v>73893091</v>
      </c>
      <c r="G18" s="79">
        <v>0</v>
      </c>
      <c r="H18" s="79">
        <v>0</v>
      </c>
      <c r="I18" s="79">
        <v>0</v>
      </c>
      <c r="J18" s="79">
        <v>0</v>
      </c>
      <c r="K18" s="79">
        <v>0</v>
      </c>
      <c r="L18" s="79">
        <v>0</v>
      </c>
      <c r="M18" s="78">
        <v>73893091</v>
      </c>
      <c r="N18" s="79">
        <v>0</v>
      </c>
      <c r="O18" s="78">
        <v>4884122</v>
      </c>
      <c r="P18" s="78">
        <v>4884122</v>
      </c>
      <c r="Q18" s="79">
        <v>0</v>
      </c>
      <c r="R18" s="78">
        <v>69008969</v>
      </c>
      <c r="S18" s="79">
        <v>0</v>
      </c>
      <c r="T18" s="78">
        <v>4884122</v>
      </c>
      <c r="U18" s="78">
        <v>4884122</v>
      </c>
      <c r="V18" s="78">
        <v>69008969</v>
      </c>
      <c r="W18" s="78">
        <v>1770923</v>
      </c>
      <c r="X18" s="79">
        <v>0</v>
      </c>
      <c r="Y18" s="78">
        <v>1770923</v>
      </c>
      <c r="Z18" s="78">
        <v>1770923</v>
      </c>
      <c r="AA18" s="78">
        <v>3113199</v>
      </c>
    </row>
    <row r="19" spans="1:27" ht="16.5" hidden="1" customHeight="1" x14ac:dyDescent="0.25">
      <c r="A19" s="80" t="s">
        <v>233</v>
      </c>
      <c r="B19" s="80" t="s">
        <v>232</v>
      </c>
      <c r="C19" s="80" t="s">
        <v>96</v>
      </c>
      <c r="D19" s="80" t="s">
        <v>231</v>
      </c>
      <c r="E19" s="80" t="s">
        <v>94</v>
      </c>
      <c r="F19" s="78">
        <v>35468686</v>
      </c>
      <c r="G19" s="79">
        <v>0</v>
      </c>
      <c r="H19" s="79">
        <v>0</v>
      </c>
      <c r="I19" s="79">
        <v>0</v>
      </c>
      <c r="J19" s="79">
        <v>0</v>
      </c>
      <c r="K19" s="79">
        <v>0</v>
      </c>
      <c r="L19" s="79">
        <v>0</v>
      </c>
      <c r="M19" s="78">
        <v>35468686</v>
      </c>
      <c r="N19" s="79">
        <v>0</v>
      </c>
      <c r="O19" s="78">
        <v>17779590</v>
      </c>
      <c r="P19" s="78">
        <v>17779590</v>
      </c>
      <c r="Q19" s="79">
        <v>0</v>
      </c>
      <c r="R19" s="78">
        <v>17689096</v>
      </c>
      <c r="S19" s="79">
        <v>0</v>
      </c>
      <c r="T19" s="78">
        <v>17779590</v>
      </c>
      <c r="U19" s="78">
        <v>17779590</v>
      </c>
      <c r="V19" s="78">
        <v>17689096</v>
      </c>
      <c r="W19" s="78">
        <v>13742313</v>
      </c>
      <c r="X19" s="79">
        <v>0</v>
      </c>
      <c r="Y19" s="78">
        <v>13742313</v>
      </c>
      <c r="Z19" s="78">
        <v>13742313</v>
      </c>
      <c r="AA19" s="78">
        <v>4037277</v>
      </c>
    </row>
    <row r="20" spans="1:27" ht="16.5" hidden="1" customHeight="1" x14ac:dyDescent="0.25">
      <c r="A20" s="80" t="s">
        <v>230</v>
      </c>
      <c r="B20" s="80" t="s">
        <v>229</v>
      </c>
      <c r="C20" s="80" t="s">
        <v>96</v>
      </c>
      <c r="D20" s="80" t="s">
        <v>228</v>
      </c>
      <c r="E20" s="80" t="s">
        <v>94</v>
      </c>
      <c r="F20" s="78">
        <v>9606101</v>
      </c>
      <c r="G20" s="79">
        <v>0</v>
      </c>
      <c r="H20" s="79">
        <v>0</v>
      </c>
      <c r="I20" s="79">
        <v>0</v>
      </c>
      <c r="J20" s="79">
        <v>0</v>
      </c>
      <c r="K20" s="79">
        <v>0</v>
      </c>
      <c r="L20" s="79">
        <v>0</v>
      </c>
      <c r="M20" s="78">
        <v>9606101</v>
      </c>
      <c r="N20" s="79">
        <v>0</v>
      </c>
      <c r="O20" s="78">
        <v>600172</v>
      </c>
      <c r="P20" s="78">
        <v>600172</v>
      </c>
      <c r="Q20" s="79">
        <v>0</v>
      </c>
      <c r="R20" s="78">
        <v>9005929</v>
      </c>
      <c r="S20" s="79">
        <v>0</v>
      </c>
      <c r="T20" s="78">
        <v>600172</v>
      </c>
      <c r="U20" s="78">
        <v>600172</v>
      </c>
      <c r="V20" s="78">
        <v>9005929</v>
      </c>
      <c r="W20" s="78">
        <v>212146</v>
      </c>
      <c r="X20" s="79">
        <v>0</v>
      </c>
      <c r="Y20" s="78">
        <v>212146</v>
      </c>
      <c r="Z20" s="78">
        <v>212146</v>
      </c>
      <c r="AA20" s="78">
        <v>388026</v>
      </c>
    </row>
    <row r="21" spans="1:27" ht="16.5" hidden="1" customHeight="1" x14ac:dyDescent="0.25">
      <c r="A21" s="80" t="s">
        <v>119</v>
      </c>
      <c r="B21" s="80" t="s">
        <v>227</v>
      </c>
      <c r="C21" s="80" t="s">
        <v>96</v>
      </c>
      <c r="D21" s="80" t="s">
        <v>226</v>
      </c>
      <c r="E21" s="80" t="s">
        <v>119</v>
      </c>
      <c r="F21" s="78">
        <v>329997349</v>
      </c>
      <c r="G21" s="79">
        <v>0</v>
      </c>
      <c r="H21" s="79">
        <v>0</v>
      </c>
      <c r="I21" s="79">
        <v>0</v>
      </c>
      <c r="J21" s="79">
        <v>0</v>
      </c>
      <c r="K21" s="79">
        <v>0</v>
      </c>
      <c r="L21" s="79">
        <v>0</v>
      </c>
      <c r="M21" s="78">
        <v>329997349</v>
      </c>
      <c r="N21" s="79">
        <v>0</v>
      </c>
      <c r="O21" s="78">
        <v>141746806</v>
      </c>
      <c r="P21" s="78">
        <v>141746806</v>
      </c>
      <c r="Q21" s="79">
        <v>0</v>
      </c>
      <c r="R21" s="78">
        <v>188250543</v>
      </c>
      <c r="S21" s="79">
        <v>0</v>
      </c>
      <c r="T21" s="78">
        <v>141746806</v>
      </c>
      <c r="U21" s="78">
        <v>141746806</v>
      </c>
      <c r="V21" s="78">
        <v>188250543</v>
      </c>
      <c r="W21" s="78">
        <v>138354859</v>
      </c>
      <c r="X21" s="79">
        <v>0</v>
      </c>
      <c r="Y21" s="78">
        <v>118726751</v>
      </c>
      <c r="Z21" s="78">
        <v>118726751</v>
      </c>
      <c r="AA21" s="78">
        <v>23020055</v>
      </c>
    </row>
    <row r="22" spans="1:27" ht="16.5" hidden="1" customHeight="1" x14ac:dyDescent="0.25">
      <c r="A22" s="80" t="s">
        <v>225</v>
      </c>
      <c r="B22" s="80" t="s">
        <v>224</v>
      </c>
      <c r="C22" s="80" t="s">
        <v>96</v>
      </c>
      <c r="D22" s="80" t="s">
        <v>223</v>
      </c>
      <c r="E22" s="80" t="s">
        <v>94</v>
      </c>
      <c r="F22" s="78">
        <v>94292130</v>
      </c>
      <c r="G22" s="79">
        <v>0</v>
      </c>
      <c r="H22" s="79">
        <v>0</v>
      </c>
      <c r="I22" s="79">
        <v>0</v>
      </c>
      <c r="J22" s="79">
        <v>0</v>
      </c>
      <c r="K22" s="79">
        <v>0</v>
      </c>
      <c r="L22" s="79">
        <v>0</v>
      </c>
      <c r="M22" s="78">
        <v>94292130</v>
      </c>
      <c r="N22" s="79">
        <v>0</v>
      </c>
      <c r="O22" s="78">
        <v>51872088</v>
      </c>
      <c r="P22" s="78">
        <v>51872088</v>
      </c>
      <c r="Q22" s="79">
        <v>0</v>
      </c>
      <c r="R22" s="78">
        <v>42420042</v>
      </c>
      <c r="S22" s="79">
        <v>0</v>
      </c>
      <c r="T22" s="78">
        <v>51872088</v>
      </c>
      <c r="U22" s="78">
        <v>51872088</v>
      </c>
      <c r="V22" s="78">
        <v>42420042</v>
      </c>
      <c r="W22" s="78">
        <v>51872088</v>
      </c>
      <c r="X22" s="79">
        <v>0</v>
      </c>
      <c r="Y22" s="78">
        <v>44537634</v>
      </c>
      <c r="Z22" s="78">
        <v>44537634</v>
      </c>
      <c r="AA22" s="78">
        <v>7334454</v>
      </c>
    </row>
    <row r="23" spans="1:27" ht="16.5" hidden="1" customHeight="1" x14ac:dyDescent="0.25">
      <c r="A23" s="80" t="s">
        <v>222</v>
      </c>
      <c r="B23" s="80" t="s">
        <v>221</v>
      </c>
      <c r="C23" s="80" t="s">
        <v>96</v>
      </c>
      <c r="D23" s="80" t="s">
        <v>220</v>
      </c>
      <c r="E23" s="80" t="s">
        <v>94</v>
      </c>
      <c r="F23" s="78">
        <v>66790259</v>
      </c>
      <c r="G23" s="79">
        <v>0</v>
      </c>
      <c r="H23" s="79">
        <v>0</v>
      </c>
      <c r="I23" s="79">
        <v>0</v>
      </c>
      <c r="J23" s="79">
        <v>0</v>
      </c>
      <c r="K23" s="79">
        <v>0</v>
      </c>
      <c r="L23" s="79">
        <v>0</v>
      </c>
      <c r="M23" s="78">
        <v>66790259</v>
      </c>
      <c r="N23" s="79">
        <v>0</v>
      </c>
      <c r="O23" s="78">
        <v>36745288</v>
      </c>
      <c r="P23" s="78">
        <v>36745288</v>
      </c>
      <c r="Q23" s="79">
        <v>0</v>
      </c>
      <c r="R23" s="78">
        <v>30044971</v>
      </c>
      <c r="S23" s="79">
        <v>0</v>
      </c>
      <c r="T23" s="78">
        <v>36745288</v>
      </c>
      <c r="U23" s="78">
        <v>36745288</v>
      </c>
      <c r="V23" s="78">
        <v>30044971</v>
      </c>
      <c r="W23" s="78">
        <v>36745288</v>
      </c>
      <c r="X23" s="79">
        <v>0</v>
      </c>
      <c r="Y23" s="78">
        <v>31549434</v>
      </c>
      <c r="Z23" s="78">
        <v>31549434</v>
      </c>
      <c r="AA23" s="78">
        <v>5195854</v>
      </c>
    </row>
    <row r="24" spans="1:27" ht="16.5" hidden="1" customHeight="1" x14ac:dyDescent="0.25">
      <c r="A24" s="80" t="s">
        <v>219</v>
      </c>
      <c r="B24" s="80" t="s">
        <v>218</v>
      </c>
      <c r="C24" s="80" t="s">
        <v>96</v>
      </c>
      <c r="D24" s="80" t="s">
        <v>217</v>
      </c>
      <c r="E24" s="80" t="s">
        <v>94</v>
      </c>
      <c r="F24" s="78">
        <v>80050848</v>
      </c>
      <c r="G24" s="79">
        <v>0</v>
      </c>
      <c r="H24" s="79">
        <v>0</v>
      </c>
      <c r="I24" s="79">
        <v>0</v>
      </c>
      <c r="J24" s="79">
        <v>0</v>
      </c>
      <c r="K24" s="79">
        <v>0</v>
      </c>
      <c r="L24" s="79">
        <v>0</v>
      </c>
      <c r="M24" s="78">
        <v>80050848</v>
      </c>
      <c r="N24" s="79">
        <v>0</v>
      </c>
      <c r="O24" s="78">
        <v>5001430</v>
      </c>
      <c r="P24" s="78">
        <v>5001430</v>
      </c>
      <c r="Q24" s="79">
        <v>0</v>
      </c>
      <c r="R24" s="78">
        <v>75049418</v>
      </c>
      <c r="S24" s="79">
        <v>0</v>
      </c>
      <c r="T24" s="78">
        <v>5001430</v>
      </c>
      <c r="U24" s="78">
        <v>5001430</v>
      </c>
      <c r="V24" s="78">
        <v>75049418</v>
      </c>
      <c r="W24" s="78">
        <v>1767883</v>
      </c>
      <c r="X24" s="79">
        <v>0</v>
      </c>
      <c r="Y24" s="78">
        <v>1767883</v>
      </c>
      <c r="Z24" s="78">
        <v>1767883</v>
      </c>
      <c r="AA24" s="78">
        <v>3233547</v>
      </c>
    </row>
    <row r="25" spans="1:27" ht="16.5" hidden="1" customHeight="1" x14ac:dyDescent="0.25">
      <c r="A25" s="80" t="s">
        <v>216</v>
      </c>
      <c r="B25" s="80" t="s">
        <v>215</v>
      </c>
      <c r="C25" s="80" t="s">
        <v>96</v>
      </c>
      <c r="D25" s="80" t="s">
        <v>214</v>
      </c>
      <c r="E25" s="80" t="s">
        <v>94</v>
      </c>
      <c r="F25" s="78">
        <v>37549513</v>
      </c>
      <c r="G25" s="79">
        <v>0</v>
      </c>
      <c r="H25" s="79">
        <v>0</v>
      </c>
      <c r="I25" s="79">
        <v>0</v>
      </c>
      <c r="J25" s="79">
        <v>0</v>
      </c>
      <c r="K25" s="79">
        <v>0</v>
      </c>
      <c r="L25" s="79">
        <v>0</v>
      </c>
      <c r="M25" s="78">
        <v>37549513</v>
      </c>
      <c r="N25" s="79">
        <v>0</v>
      </c>
      <c r="O25" s="78">
        <v>20323300</v>
      </c>
      <c r="P25" s="78">
        <v>20323300</v>
      </c>
      <c r="Q25" s="79">
        <v>0</v>
      </c>
      <c r="R25" s="78">
        <v>17226213</v>
      </c>
      <c r="S25" s="79">
        <v>0</v>
      </c>
      <c r="T25" s="78">
        <v>20323300</v>
      </c>
      <c r="U25" s="78">
        <v>20323300</v>
      </c>
      <c r="V25" s="78">
        <v>17226213</v>
      </c>
      <c r="W25" s="78">
        <v>20323300</v>
      </c>
      <c r="X25" s="79">
        <v>0</v>
      </c>
      <c r="Y25" s="78">
        <v>17305000</v>
      </c>
      <c r="Z25" s="78">
        <v>17305000</v>
      </c>
      <c r="AA25" s="78">
        <v>3018300</v>
      </c>
    </row>
    <row r="26" spans="1:27" ht="16.5" hidden="1" customHeight="1" x14ac:dyDescent="0.25">
      <c r="A26" s="80" t="s">
        <v>213</v>
      </c>
      <c r="B26" s="80" t="s">
        <v>212</v>
      </c>
      <c r="C26" s="80" t="s">
        <v>96</v>
      </c>
      <c r="D26" s="80" t="s">
        <v>211</v>
      </c>
      <c r="E26" s="80" t="s">
        <v>94</v>
      </c>
      <c r="F26" s="78">
        <v>4377708</v>
      </c>
      <c r="G26" s="79">
        <v>0</v>
      </c>
      <c r="H26" s="79">
        <v>0</v>
      </c>
      <c r="I26" s="79">
        <v>0</v>
      </c>
      <c r="J26" s="79">
        <v>0</v>
      </c>
      <c r="K26" s="79">
        <v>0</v>
      </c>
      <c r="L26" s="79">
        <v>0</v>
      </c>
      <c r="M26" s="78">
        <v>4377708</v>
      </c>
      <c r="N26" s="79">
        <v>0</v>
      </c>
      <c r="O26" s="78">
        <v>2398700</v>
      </c>
      <c r="P26" s="78">
        <v>2398700</v>
      </c>
      <c r="Q26" s="79">
        <v>0</v>
      </c>
      <c r="R26" s="78">
        <v>1979008</v>
      </c>
      <c r="S26" s="79">
        <v>0</v>
      </c>
      <c r="T26" s="78">
        <v>2398700</v>
      </c>
      <c r="U26" s="78">
        <v>2398700</v>
      </c>
      <c r="V26" s="78">
        <v>1979008</v>
      </c>
      <c r="W26" s="78">
        <v>2240300</v>
      </c>
      <c r="X26" s="79">
        <v>0</v>
      </c>
      <c r="Y26" s="78">
        <v>1934000</v>
      </c>
      <c r="Z26" s="78">
        <v>1934000</v>
      </c>
      <c r="AA26" s="78">
        <v>464700</v>
      </c>
    </row>
    <row r="27" spans="1:27" ht="16.5" hidden="1" customHeight="1" x14ac:dyDescent="0.25">
      <c r="A27" s="80" t="s">
        <v>210</v>
      </c>
      <c r="B27" s="80" t="s">
        <v>209</v>
      </c>
      <c r="C27" s="80" t="s">
        <v>96</v>
      </c>
      <c r="D27" s="80" t="s">
        <v>208</v>
      </c>
      <c r="E27" s="80" t="s">
        <v>94</v>
      </c>
      <c r="F27" s="78">
        <v>28162135</v>
      </c>
      <c r="G27" s="79">
        <v>0</v>
      </c>
      <c r="H27" s="79">
        <v>0</v>
      </c>
      <c r="I27" s="79">
        <v>0</v>
      </c>
      <c r="J27" s="79">
        <v>0</v>
      </c>
      <c r="K27" s="79">
        <v>0</v>
      </c>
      <c r="L27" s="79">
        <v>0</v>
      </c>
      <c r="M27" s="78">
        <v>28162135</v>
      </c>
      <c r="N27" s="79">
        <v>0</v>
      </c>
      <c r="O27" s="78">
        <v>15242300</v>
      </c>
      <c r="P27" s="78">
        <v>15242300</v>
      </c>
      <c r="Q27" s="79">
        <v>0</v>
      </c>
      <c r="R27" s="78">
        <v>12919835</v>
      </c>
      <c r="S27" s="79">
        <v>0</v>
      </c>
      <c r="T27" s="78">
        <v>15242300</v>
      </c>
      <c r="U27" s="78">
        <v>15242300</v>
      </c>
      <c r="V27" s="78">
        <v>12919835</v>
      </c>
      <c r="W27" s="78">
        <v>15242300</v>
      </c>
      <c r="X27" s="79">
        <v>0</v>
      </c>
      <c r="Y27" s="78">
        <v>12978600</v>
      </c>
      <c r="Z27" s="78">
        <v>12978600</v>
      </c>
      <c r="AA27" s="78">
        <v>2263700</v>
      </c>
    </row>
    <row r="28" spans="1:27" ht="16.5" hidden="1" customHeight="1" x14ac:dyDescent="0.25">
      <c r="A28" s="80" t="s">
        <v>207</v>
      </c>
      <c r="B28" s="80" t="s">
        <v>206</v>
      </c>
      <c r="C28" s="80" t="s">
        <v>96</v>
      </c>
      <c r="D28" s="80" t="s">
        <v>205</v>
      </c>
      <c r="E28" s="80" t="s">
        <v>94</v>
      </c>
      <c r="F28" s="78">
        <v>18774756</v>
      </c>
      <c r="G28" s="79">
        <v>0</v>
      </c>
      <c r="H28" s="79">
        <v>0</v>
      </c>
      <c r="I28" s="79">
        <v>0</v>
      </c>
      <c r="J28" s="79">
        <v>0</v>
      </c>
      <c r="K28" s="79">
        <v>0</v>
      </c>
      <c r="L28" s="79">
        <v>0</v>
      </c>
      <c r="M28" s="78">
        <v>18774756</v>
      </c>
      <c r="N28" s="79">
        <v>0</v>
      </c>
      <c r="O28" s="78">
        <v>10163700</v>
      </c>
      <c r="P28" s="78">
        <v>10163700</v>
      </c>
      <c r="Q28" s="79">
        <v>0</v>
      </c>
      <c r="R28" s="78">
        <v>8611056</v>
      </c>
      <c r="S28" s="79">
        <v>0</v>
      </c>
      <c r="T28" s="78">
        <v>10163700</v>
      </c>
      <c r="U28" s="78">
        <v>10163700</v>
      </c>
      <c r="V28" s="78">
        <v>8611056</v>
      </c>
      <c r="W28" s="78">
        <v>10163700</v>
      </c>
      <c r="X28" s="79">
        <v>0</v>
      </c>
      <c r="Y28" s="78">
        <v>8654200</v>
      </c>
      <c r="Z28" s="78">
        <v>8654200</v>
      </c>
      <c r="AA28" s="78">
        <v>1509500</v>
      </c>
    </row>
    <row r="29" spans="1:27" ht="16.5" hidden="1" customHeight="1" x14ac:dyDescent="0.25">
      <c r="A29" s="80" t="s">
        <v>119</v>
      </c>
      <c r="B29" s="80" t="s">
        <v>204</v>
      </c>
      <c r="C29" s="80" t="s">
        <v>96</v>
      </c>
      <c r="D29" s="80" t="s">
        <v>203</v>
      </c>
      <c r="E29" s="80" t="s">
        <v>119</v>
      </c>
      <c r="F29" s="78">
        <v>65312398</v>
      </c>
      <c r="G29" s="79">
        <v>0</v>
      </c>
      <c r="H29" s="79">
        <v>0</v>
      </c>
      <c r="I29" s="79">
        <v>0</v>
      </c>
      <c r="J29" s="79">
        <v>0</v>
      </c>
      <c r="K29" s="78">
        <v>5950000</v>
      </c>
      <c r="L29" s="79">
        <v>0</v>
      </c>
      <c r="M29" s="78">
        <v>71262398</v>
      </c>
      <c r="N29" s="79">
        <v>0</v>
      </c>
      <c r="O29" s="78">
        <v>26785073</v>
      </c>
      <c r="P29" s="78">
        <v>26785073</v>
      </c>
      <c r="Q29" s="79">
        <v>0</v>
      </c>
      <c r="R29" s="78">
        <v>44477325</v>
      </c>
      <c r="S29" s="79">
        <v>0</v>
      </c>
      <c r="T29" s="78">
        <v>26785073</v>
      </c>
      <c r="U29" s="78">
        <v>26785073</v>
      </c>
      <c r="V29" s="78">
        <v>44477325</v>
      </c>
      <c r="W29" s="78">
        <v>20340214</v>
      </c>
      <c r="X29" s="79">
        <v>0</v>
      </c>
      <c r="Y29" s="78">
        <v>20340214</v>
      </c>
      <c r="Z29" s="78">
        <v>20340214</v>
      </c>
      <c r="AA29" s="78">
        <v>6444859</v>
      </c>
    </row>
    <row r="30" spans="1:27" ht="16.5" hidden="1" customHeight="1" x14ac:dyDescent="0.25">
      <c r="A30" s="80" t="s">
        <v>119</v>
      </c>
      <c r="B30" s="80" t="s">
        <v>202</v>
      </c>
      <c r="C30" s="80" t="s">
        <v>96</v>
      </c>
      <c r="D30" s="80" t="s">
        <v>201</v>
      </c>
      <c r="E30" s="80" t="s">
        <v>119</v>
      </c>
      <c r="F30" s="78">
        <v>65312398</v>
      </c>
      <c r="G30" s="79">
        <v>0</v>
      </c>
      <c r="H30" s="79">
        <v>0</v>
      </c>
      <c r="I30" s="79">
        <v>0</v>
      </c>
      <c r="J30" s="79">
        <v>0</v>
      </c>
      <c r="K30" s="78">
        <v>5950000</v>
      </c>
      <c r="L30" s="79">
        <v>0</v>
      </c>
      <c r="M30" s="78">
        <v>71262398</v>
      </c>
      <c r="N30" s="79">
        <v>0</v>
      </c>
      <c r="O30" s="78">
        <v>26785073</v>
      </c>
      <c r="P30" s="78">
        <v>26785073</v>
      </c>
      <c r="Q30" s="79">
        <v>0</v>
      </c>
      <c r="R30" s="78">
        <v>44477325</v>
      </c>
      <c r="S30" s="79">
        <v>0</v>
      </c>
      <c r="T30" s="78">
        <v>26785073</v>
      </c>
      <c r="U30" s="78">
        <v>26785073</v>
      </c>
      <c r="V30" s="78">
        <v>44477325</v>
      </c>
      <c r="W30" s="78">
        <v>20340214</v>
      </c>
      <c r="X30" s="79">
        <v>0</v>
      </c>
      <c r="Y30" s="78">
        <v>20340214</v>
      </c>
      <c r="Z30" s="78">
        <v>20340214</v>
      </c>
      <c r="AA30" s="78">
        <v>6444859</v>
      </c>
    </row>
    <row r="31" spans="1:27" ht="16.5" hidden="1" customHeight="1" x14ac:dyDescent="0.25">
      <c r="A31" s="80" t="s">
        <v>200</v>
      </c>
      <c r="B31" s="80" t="s">
        <v>199</v>
      </c>
      <c r="C31" s="80" t="s">
        <v>96</v>
      </c>
      <c r="D31" s="80" t="s">
        <v>198</v>
      </c>
      <c r="E31" s="80" t="s">
        <v>94</v>
      </c>
      <c r="F31" s="78">
        <v>52020738</v>
      </c>
      <c r="G31" s="79">
        <v>0</v>
      </c>
      <c r="H31" s="79">
        <v>0</v>
      </c>
      <c r="I31" s="79">
        <v>0</v>
      </c>
      <c r="J31" s="79">
        <v>0</v>
      </c>
      <c r="K31" s="79">
        <v>0</v>
      </c>
      <c r="L31" s="79">
        <v>0</v>
      </c>
      <c r="M31" s="78">
        <v>52020738</v>
      </c>
      <c r="N31" s="79">
        <v>0</v>
      </c>
      <c r="O31" s="78">
        <v>19005742</v>
      </c>
      <c r="P31" s="78">
        <v>19005742</v>
      </c>
      <c r="Q31" s="79">
        <v>0</v>
      </c>
      <c r="R31" s="78">
        <v>33014996</v>
      </c>
      <c r="S31" s="79">
        <v>0</v>
      </c>
      <c r="T31" s="78">
        <v>19005742</v>
      </c>
      <c r="U31" s="78">
        <v>19005742</v>
      </c>
      <c r="V31" s="78">
        <v>33014996</v>
      </c>
      <c r="W31" s="78">
        <v>19005742</v>
      </c>
      <c r="X31" s="79">
        <v>0</v>
      </c>
      <c r="Y31" s="78">
        <v>19005742</v>
      </c>
      <c r="Z31" s="78">
        <v>19005742</v>
      </c>
      <c r="AA31" s="79">
        <v>0</v>
      </c>
    </row>
    <row r="32" spans="1:27" ht="16.5" hidden="1" customHeight="1" x14ac:dyDescent="0.25">
      <c r="A32" s="80" t="s">
        <v>197</v>
      </c>
      <c r="B32" s="80" t="s">
        <v>196</v>
      </c>
      <c r="C32" s="80" t="s">
        <v>96</v>
      </c>
      <c r="D32" s="80" t="s">
        <v>195</v>
      </c>
      <c r="E32" s="80" t="s">
        <v>94</v>
      </c>
      <c r="F32" s="78">
        <v>9050000</v>
      </c>
      <c r="G32" s="79">
        <v>0</v>
      </c>
      <c r="H32" s="79">
        <v>0</v>
      </c>
      <c r="I32" s="79">
        <v>0</v>
      </c>
      <c r="J32" s="79">
        <v>0</v>
      </c>
      <c r="K32" s="78">
        <v>5950000</v>
      </c>
      <c r="L32" s="79">
        <v>0</v>
      </c>
      <c r="M32" s="78">
        <v>15000000</v>
      </c>
      <c r="N32" s="79">
        <v>0</v>
      </c>
      <c r="O32" s="78">
        <v>5949671</v>
      </c>
      <c r="P32" s="78">
        <v>5949671</v>
      </c>
      <c r="Q32" s="79">
        <v>0</v>
      </c>
      <c r="R32" s="78">
        <v>9050329</v>
      </c>
      <c r="S32" s="79">
        <v>0</v>
      </c>
      <c r="T32" s="78">
        <v>5949671</v>
      </c>
      <c r="U32" s="78">
        <v>5949671</v>
      </c>
      <c r="V32" s="78">
        <v>9050329</v>
      </c>
      <c r="W32" s="79">
        <v>0</v>
      </c>
      <c r="X32" s="79">
        <v>0</v>
      </c>
      <c r="Y32" s="79">
        <v>0</v>
      </c>
      <c r="Z32" s="79">
        <v>0</v>
      </c>
      <c r="AA32" s="78">
        <v>5949671</v>
      </c>
    </row>
    <row r="33" spans="1:27" ht="16.5" hidden="1" customHeight="1" x14ac:dyDescent="0.25">
      <c r="A33" s="80" t="s">
        <v>194</v>
      </c>
      <c r="B33" s="80" t="s">
        <v>193</v>
      </c>
      <c r="C33" s="80" t="s">
        <v>96</v>
      </c>
      <c r="D33" s="80" t="s">
        <v>192</v>
      </c>
      <c r="E33" s="80" t="s">
        <v>94</v>
      </c>
      <c r="F33" s="78">
        <v>4241660</v>
      </c>
      <c r="G33" s="79">
        <v>0</v>
      </c>
      <c r="H33" s="79">
        <v>0</v>
      </c>
      <c r="I33" s="79">
        <v>0</v>
      </c>
      <c r="J33" s="79">
        <v>0</v>
      </c>
      <c r="K33" s="79">
        <v>0</v>
      </c>
      <c r="L33" s="79">
        <v>0</v>
      </c>
      <c r="M33" s="78">
        <v>4241660</v>
      </c>
      <c r="N33" s="79">
        <v>0</v>
      </c>
      <c r="O33" s="78">
        <v>1829660</v>
      </c>
      <c r="P33" s="78">
        <v>1829660</v>
      </c>
      <c r="Q33" s="79">
        <v>0</v>
      </c>
      <c r="R33" s="78">
        <v>2412000</v>
      </c>
      <c r="S33" s="79">
        <v>0</v>
      </c>
      <c r="T33" s="78">
        <v>1829660</v>
      </c>
      <c r="U33" s="78">
        <v>1829660</v>
      </c>
      <c r="V33" s="78">
        <v>2412000</v>
      </c>
      <c r="W33" s="78">
        <v>1334472</v>
      </c>
      <c r="X33" s="79">
        <v>0</v>
      </c>
      <c r="Y33" s="78">
        <v>1334472</v>
      </c>
      <c r="Z33" s="78">
        <v>1334472</v>
      </c>
      <c r="AA33" s="78">
        <v>495188</v>
      </c>
    </row>
    <row r="34" spans="1:27" ht="16.5" customHeight="1" x14ac:dyDescent="0.25">
      <c r="A34" s="80" t="s">
        <v>119</v>
      </c>
      <c r="B34" s="80" t="s">
        <v>191</v>
      </c>
      <c r="C34" s="80" t="s">
        <v>96</v>
      </c>
      <c r="D34" s="80" t="s">
        <v>190</v>
      </c>
      <c r="E34" s="80" t="s">
        <v>119</v>
      </c>
      <c r="F34" s="78">
        <v>1147202923</v>
      </c>
      <c r="G34" s="79">
        <v>0</v>
      </c>
      <c r="H34" s="79">
        <v>0</v>
      </c>
      <c r="I34" s="79">
        <v>0</v>
      </c>
      <c r="J34" s="79">
        <v>0</v>
      </c>
      <c r="K34" s="78">
        <v>68712729</v>
      </c>
      <c r="L34" s="78">
        <v>98662729</v>
      </c>
      <c r="M34" s="78">
        <v>1117252923</v>
      </c>
      <c r="N34" s="79">
        <v>0</v>
      </c>
      <c r="O34" s="78">
        <v>923179357.02999997</v>
      </c>
      <c r="P34" s="78">
        <v>923179357.02999997</v>
      </c>
      <c r="Q34" s="79">
        <v>0</v>
      </c>
      <c r="R34" s="78">
        <v>194073565.97</v>
      </c>
      <c r="S34" s="79">
        <v>0</v>
      </c>
      <c r="T34" s="78">
        <v>907427716</v>
      </c>
      <c r="U34" s="78">
        <v>907427716</v>
      </c>
      <c r="V34" s="78">
        <v>209825207</v>
      </c>
      <c r="W34" s="78">
        <v>360918493</v>
      </c>
      <c r="X34" s="79">
        <v>0</v>
      </c>
      <c r="Y34" s="78">
        <v>360918493</v>
      </c>
      <c r="Z34" s="78">
        <v>360918493</v>
      </c>
      <c r="AA34" s="78">
        <v>546509223</v>
      </c>
    </row>
    <row r="35" spans="1:27" ht="16.5" hidden="1" customHeight="1" x14ac:dyDescent="0.25">
      <c r="A35" s="80" t="s">
        <v>119</v>
      </c>
      <c r="B35" s="80" t="s">
        <v>189</v>
      </c>
      <c r="C35" s="80" t="s">
        <v>96</v>
      </c>
      <c r="D35" s="80" t="s">
        <v>188</v>
      </c>
      <c r="E35" s="80" t="s">
        <v>119</v>
      </c>
      <c r="F35" s="78">
        <v>1147202923</v>
      </c>
      <c r="G35" s="79">
        <v>0</v>
      </c>
      <c r="H35" s="79">
        <v>0</v>
      </c>
      <c r="I35" s="79">
        <v>0</v>
      </c>
      <c r="J35" s="79">
        <v>0</v>
      </c>
      <c r="K35" s="78">
        <v>68712729</v>
      </c>
      <c r="L35" s="78">
        <v>98662729</v>
      </c>
      <c r="M35" s="78">
        <v>1117252923</v>
      </c>
      <c r="N35" s="79">
        <v>0</v>
      </c>
      <c r="O35" s="78">
        <v>923179357.02999997</v>
      </c>
      <c r="P35" s="78">
        <v>923179357.02999997</v>
      </c>
      <c r="Q35" s="79">
        <v>0</v>
      </c>
      <c r="R35" s="78">
        <v>194073565.97</v>
      </c>
      <c r="S35" s="79">
        <v>0</v>
      </c>
      <c r="T35" s="78">
        <v>907427716</v>
      </c>
      <c r="U35" s="78">
        <v>907427716</v>
      </c>
      <c r="V35" s="78">
        <v>209825207</v>
      </c>
      <c r="W35" s="78">
        <v>360918493</v>
      </c>
      <c r="X35" s="79">
        <v>0</v>
      </c>
      <c r="Y35" s="78">
        <v>360918493</v>
      </c>
      <c r="Z35" s="78">
        <v>360918493</v>
      </c>
      <c r="AA35" s="78">
        <v>546509223</v>
      </c>
    </row>
    <row r="36" spans="1:27" ht="16.5" hidden="1" customHeight="1" x14ac:dyDescent="0.25">
      <c r="A36" s="80" t="s">
        <v>119</v>
      </c>
      <c r="B36" s="80" t="s">
        <v>187</v>
      </c>
      <c r="C36" s="80" t="s">
        <v>96</v>
      </c>
      <c r="D36" s="80" t="s">
        <v>186</v>
      </c>
      <c r="E36" s="80" t="s">
        <v>119</v>
      </c>
      <c r="F36" s="78">
        <v>145511858</v>
      </c>
      <c r="G36" s="79">
        <v>0</v>
      </c>
      <c r="H36" s="79">
        <v>0</v>
      </c>
      <c r="I36" s="79">
        <v>0</v>
      </c>
      <c r="J36" s="79">
        <v>0</v>
      </c>
      <c r="K36" s="78">
        <v>35489168</v>
      </c>
      <c r="L36" s="78">
        <v>83192314</v>
      </c>
      <c r="M36" s="78">
        <v>97808712</v>
      </c>
      <c r="N36" s="79">
        <v>0</v>
      </c>
      <c r="O36" s="78">
        <v>38157698.030000001</v>
      </c>
      <c r="P36" s="78">
        <v>38157698.030000001</v>
      </c>
      <c r="Q36" s="79">
        <v>0</v>
      </c>
      <c r="R36" s="78">
        <v>59651013.969999999</v>
      </c>
      <c r="S36" s="79">
        <v>0</v>
      </c>
      <c r="T36" s="78">
        <v>28344823</v>
      </c>
      <c r="U36" s="78">
        <v>28344823</v>
      </c>
      <c r="V36" s="78">
        <v>69463889</v>
      </c>
      <c r="W36" s="78">
        <v>6299814</v>
      </c>
      <c r="X36" s="79">
        <v>0</v>
      </c>
      <c r="Y36" s="78">
        <v>6299814</v>
      </c>
      <c r="Z36" s="78">
        <v>6299814</v>
      </c>
      <c r="AA36" s="78">
        <v>22045009</v>
      </c>
    </row>
    <row r="37" spans="1:27" ht="16.5" hidden="1" customHeight="1" x14ac:dyDescent="0.25">
      <c r="A37" s="80" t="s">
        <v>185</v>
      </c>
      <c r="B37" s="80" t="s">
        <v>184</v>
      </c>
      <c r="C37" s="80" t="s">
        <v>96</v>
      </c>
      <c r="D37" s="80" t="s">
        <v>183</v>
      </c>
      <c r="E37" s="80" t="s">
        <v>94</v>
      </c>
      <c r="F37" s="78">
        <v>8421848</v>
      </c>
      <c r="G37" s="79">
        <v>0</v>
      </c>
      <c r="H37" s="79">
        <v>0</v>
      </c>
      <c r="I37" s="79">
        <v>0</v>
      </c>
      <c r="J37" s="79">
        <v>0</v>
      </c>
      <c r="K37" s="78">
        <v>6576288</v>
      </c>
      <c r="L37" s="79">
        <v>0</v>
      </c>
      <c r="M37" s="78">
        <v>14998136</v>
      </c>
      <c r="N37" s="79">
        <v>0</v>
      </c>
      <c r="O37" s="78">
        <v>14134818.029999999</v>
      </c>
      <c r="P37" s="78">
        <v>14134818.029999999</v>
      </c>
      <c r="Q37" s="79">
        <v>0</v>
      </c>
      <c r="R37" s="78">
        <v>863317.97</v>
      </c>
      <c r="S37" s="79">
        <v>0</v>
      </c>
      <c r="T37" s="78">
        <v>13181823</v>
      </c>
      <c r="U37" s="78">
        <v>13181823</v>
      </c>
      <c r="V37" s="78">
        <v>1816313</v>
      </c>
      <c r="W37" s="78">
        <v>299814</v>
      </c>
      <c r="X37" s="79">
        <v>0</v>
      </c>
      <c r="Y37" s="78">
        <v>299814</v>
      </c>
      <c r="Z37" s="78">
        <v>299814</v>
      </c>
      <c r="AA37" s="78">
        <v>12882009</v>
      </c>
    </row>
    <row r="38" spans="1:27" ht="16.5" hidden="1" customHeight="1" x14ac:dyDescent="0.25">
      <c r="A38" s="80" t="s">
        <v>182</v>
      </c>
      <c r="B38" s="80" t="s">
        <v>181</v>
      </c>
      <c r="C38" s="80" t="s">
        <v>96</v>
      </c>
      <c r="D38" s="80" t="s">
        <v>180</v>
      </c>
      <c r="E38" s="80" t="s">
        <v>94</v>
      </c>
      <c r="F38" s="78">
        <v>23087120</v>
      </c>
      <c r="G38" s="79">
        <v>0</v>
      </c>
      <c r="H38" s="79">
        <v>0</v>
      </c>
      <c r="I38" s="79">
        <v>0</v>
      </c>
      <c r="J38" s="79">
        <v>0</v>
      </c>
      <c r="K38" s="78">
        <v>28912880</v>
      </c>
      <c r="L38" s="79">
        <v>0</v>
      </c>
      <c r="M38" s="78">
        <v>52000000</v>
      </c>
      <c r="N38" s="79">
        <v>0</v>
      </c>
      <c r="O38" s="78">
        <v>24022880</v>
      </c>
      <c r="P38" s="78">
        <v>24022880</v>
      </c>
      <c r="Q38" s="79">
        <v>0</v>
      </c>
      <c r="R38" s="78">
        <v>27977120</v>
      </c>
      <c r="S38" s="79">
        <v>0</v>
      </c>
      <c r="T38" s="78">
        <v>15163000</v>
      </c>
      <c r="U38" s="78">
        <v>15163000</v>
      </c>
      <c r="V38" s="78">
        <v>36837000</v>
      </c>
      <c r="W38" s="78">
        <v>6000000</v>
      </c>
      <c r="X38" s="79">
        <v>0</v>
      </c>
      <c r="Y38" s="78">
        <v>6000000</v>
      </c>
      <c r="Z38" s="78">
        <v>6000000</v>
      </c>
      <c r="AA38" s="78">
        <v>9163000</v>
      </c>
    </row>
    <row r="39" spans="1:27" ht="16.5" hidden="1" customHeight="1" x14ac:dyDescent="0.25">
      <c r="A39" s="80" t="s">
        <v>179</v>
      </c>
      <c r="B39" s="80" t="s">
        <v>178</v>
      </c>
      <c r="C39" s="80" t="s">
        <v>96</v>
      </c>
      <c r="D39" s="80" t="s">
        <v>177</v>
      </c>
      <c r="E39" s="80" t="s">
        <v>94</v>
      </c>
      <c r="F39" s="78">
        <v>114002890</v>
      </c>
      <c r="G39" s="79">
        <v>0</v>
      </c>
      <c r="H39" s="79">
        <v>0</v>
      </c>
      <c r="I39" s="79">
        <v>0</v>
      </c>
      <c r="J39" s="79">
        <v>0</v>
      </c>
      <c r="K39" s="79">
        <v>0</v>
      </c>
      <c r="L39" s="78">
        <v>83192314</v>
      </c>
      <c r="M39" s="78">
        <v>30810576</v>
      </c>
      <c r="N39" s="79">
        <v>0</v>
      </c>
      <c r="O39" s="79">
        <v>0</v>
      </c>
      <c r="P39" s="79">
        <v>0</v>
      </c>
      <c r="Q39" s="79">
        <v>0</v>
      </c>
      <c r="R39" s="78">
        <v>30810576</v>
      </c>
      <c r="S39" s="79">
        <v>0</v>
      </c>
      <c r="T39" s="79">
        <v>0</v>
      </c>
      <c r="U39" s="79">
        <v>0</v>
      </c>
      <c r="V39" s="78">
        <v>30810576</v>
      </c>
      <c r="W39" s="79">
        <v>0</v>
      </c>
      <c r="X39" s="79">
        <v>0</v>
      </c>
      <c r="Y39" s="79">
        <v>0</v>
      </c>
      <c r="Z39" s="79">
        <v>0</v>
      </c>
      <c r="AA39" s="79">
        <v>0</v>
      </c>
    </row>
    <row r="40" spans="1:27" ht="16.5" hidden="1" customHeight="1" x14ac:dyDescent="0.25">
      <c r="A40" s="80" t="s">
        <v>119</v>
      </c>
      <c r="B40" s="80" t="s">
        <v>176</v>
      </c>
      <c r="C40" s="80" t="s">
        <v>96</v>
      </c>
      <c r="D40" s="80" t="s">
        <v>120</v>
      </c>
      <c r="E40" s="80" t="s">
        <v>119</v>
      </c>
      <c r="F40" s="78">
        <v>1001691065</v>
      </c>
      <c r="G40" s="79">
        <v>0</v>
      </c>
      <c r="H40" s="79">
        <v>0</v>
      </c>
      <c r="I40" s="79">
        <v>0</v>
      </c>
      <c r="J40" s="79">
        <v>0</v>
      </c>
      <c r="K40" s="78">
        <v>33223561</v>
      </c>
      <c r="L40" s="78">
        <v>15470415</v>
      </c>
      <c r="M40" s="78">
        <v>1019444211</v>
      </c>
      <c r="N40" s="79">
        <v>0</v>
      </c>
      <c r="O40" s="78">
        <v>885021659</v>
      </c>
      <c r="P40" s="78">
        <v>885021659</v>
      </c>
      <c r="Q40" s="79">
        <v>0</v>
      </c>
      <c r="R40" s="78">
        <v>134422552</v>
      </c>
      <c r="S40" s="79">
        <v>0</v>
      </c>
      <c r="T40" s="78">
        <v>879082893</v>
      </c>
      <c r="U40" s="78">
        <v>879082893</v>
      </c>
      <c r="V40" s="78">
        <v>140361318</v>
      </c>
      <c r="W40" s="78">
        <v>354618679</v>
      </c>
      <c r="X40" s="79">
        <v>0</v>
      </c>
      <c r="Y40" s="78">
        <v>354618679</v>
      </c>
      <c r="Z40" s="78">
        <v>354618679</v>
      </c>
      <c r="AA40" s="78">
        <v>524464214</v>
      </c>
    </row>
    <row r="41" spans="1:27" ht="16.5" hidden="1" customHeight="1" x14ac:dyDescent="0.25">
      <c r="A41" s="80" t="s">
        <v>175</v>
      </c>
      <c r="B41" s="80" t="s">
        <v>174</v>
      </c>
      <c r="C41" s="80" t="s">
        <v>96</v>
      </c>
      <c r="D41" s="80" t="s">
        <v>173</v>
      </c>
      <c r="E41" s="80" t="s">
        <v>94</v>
      </c>
      <c r="F41" s="78">
        <v>8557935</v>
      </c>
      <c r="G41" s="79">
        <v>0</v>
      </c>
      <c r="H41" s="79">
        <v>0</v>
      </c>
      <c r="I41" s="79">
        <v>0</v>
      </c>
      <c r="J41" s="79">
        <v>0</v>
      </c>
      <c r="K41" s="79">
        <v>0</v>
      </c>
      <c r="L41" s="78">
        <v>6176298</v>
      </c>
      <c r="M41" s="78">
        <v>2381637</v>
      </c>
      <c r="N41" s="79">
        <v>0</v>
      </c>
      <c r="O41" s="78">
        <v>2381637</v>
      </c>
      <c r="P41" s="78">
        <v>2381637</v>
      </c>
      <c r="Q41" s="79">
        <v>0</v>
      </c>
      <c r="R41" s="79">
        <v>0</v>
      </c>
      <c r="S41" s="79">
        <v>0</v>
      </c>
      <c r="T41" s="78">
        <v>2381637</v>
      </c>
      <c r="U41" s="78">
        <v>2381637</v>
      </c>
      <c r="V41" s="79">
        <v>0</v>
      </c>
      <c r="W41" s="78">
        <v>582756</v>
      </c>
      <c r="X41" s="79">
        <v>0</v>
      </c>
      <c r="Y41" s="78">
        <v>582756</v>
      </c>
      <c r="Z41" s="78">
        <v>582756</v>
      </c>
      <c r="AA41" s="78">
        <v>1798881</v>
      </c>
    </row>
    <row r="42" spans="1:27" ht="16.5" hidden="1" customHeight="1" x14ac:dyDescent="0.25">
      <c r="A42" s="80" t="s">
        <v>172</v>
      </c>
      <c r="B42" s="80" t="s">
        <v>171</v>
      </c>
      <c r="C42" s="80" t="s">
        <v>96</v>
      </c>
      <c r="D42" s="80" t="s">
        <v>170</v>
      </c>
      <c r="E42" s="80" t="s">
        <v>94</v>
      </c>
      <c r="F42" s="78">
        <v>283223236</v>
      </c>
      <c r="G42" s="79">
        <v>0</v>
      </c>
      <c r="H42" s="79">
        <v>0</v>
      </c>
      <c r="I42" s="79">
        <v>0</v>
      </c>
      <c r="J42" s="79">
        <v>0</v>
      </c>
      <c r="K42" s="78">
        <v>5958359</v>
      </c>
      <c r="L42" s="79">
        <v>0</v>
      </c>
      <c r="M42" s="78">
        <v>289181595</v>
      </c>
      <c r="N42" s="79">
        <v>0</v>
      </c>
      <c r="O42" s="78">
        <v>274774110</v>
      </c>
      <c r="P42" s="78">
        <v>274774110</v>
      </c>
      <c r="Q42" s="79">
        <v>0</v>
      </c>
      <c r="R42" s="78">
        <v>14407485</v>
      </c>
      <c r="S42" s="79">
        <v>0</v>
      </c>
      <c r="T42" s="78">
        <v>274774110</v>
      </c>
      <c r="U42" s="78">
        <v>274774110</v>
      </c>
      <c r="V42" s="78">
        <v>14407485</v>
      </c>
      <c r="W42" s="78">
        <v>33328403</v>
      </c>
      <c r="X42" s="79">
        <v>0</v>
      </c>
      <c r="Y42" s="78">
        <v>33328403</v>
      </c>
      <c r="Z42" s="78">
        <v>33328403</v>
      </c>
      <c r="AA42" s="78">
        <v>241445707</v>
      </c>
    </row>
    <row r="43" spans="1:27" ht="16.5" hidden="1" customHeight="1" x14ac:dyDescent="0.25">
      <c r="A43" s="80" t="s">
        <v>169</v>
      </c>
      <c r="B43" s="80" t="s">
        <v>168</v>
      </c>
      <c r="C43" s="80" t="s">
        <v>96</v>
      </c>
      <c r="D43" s="80" t="s">
        <v>167</v>
      </c>
      <c r="E43" s="80" t="s">
        <v>94</v>
      </c>
      <c r="F43" s="78">
        <v>81634894</v>
      </c>
      <c r="G43" s="79">
        <v>0</v>
      </c>
      <c r="H43" s="79">
        <v>0</v>
      </c>
      <c r="I43" s="79">
        <v>0</v>
      </c>
      <c r="J43" s="79">
        <v>0</v>
      </c>
      <c r="K43" s="78">
        <v>1594682</v>
      </c>
      <c r="L43" s="78">
        <v>9294117</v>
      </c>
      <c r="M43" s="78">
        <v>73935459</v>
      </c>
      <c r="N43" s="79">
        <v>0</v>
      </c>
      <c r="O43" s="78">
        <v>31465059</v>
      </c>
      <c r="P43" s="78">
        <v>31465059</v>
      </c>
      <c r="Q43" s="79">
        <v>0</v>
      </c>
      <c r="R43" s="78">
        <v>42470400</v>
      </c>
      <c r="S43" s="79">
        <v>0</v>
      </c>
      <c r="T43" s="78">
        <v>29596293</v>
      </c>
      <c r="U43" s="78">
        <v>29596293</v>
      </c>
      <c r="V43" s="78">
        <v>44339166</v>
      </c>
      <c r="W43" s="78">
        <v>13098089</v>
      </c>
      <c r="X43" s="79">
        <v>0</v>
      </c>
      <c r="Y43" s="78">
        <v>13098089</v>
      </c>
      <c r="Z43" s="78">
        <v>13098089</v>
      </c>
      <c r="AA43" s="78">
        <v>16498204</v>
      </c>
    </row>
    <row r="44" spans="1:27" ht="16.5" hidden="1" customHeight="1" x14ac:dyDescent="0.25">
      <c r="A44" s="80" t="s">
        <v>166</v>
      </c>
      <c r="B44" s="80" t="s">
        <v>165</v>
      </c>
      <c r="C44" s="80" t="s">
        <v>96</v>
      </c>
      <c r="D44" s="80" t="s">
        <v>164</v>
      </c>
      <c r="E44" s="80" t="s">
        <v>94</v>
      </c>
      <c r="F44" s="78">
        <v>628275000</v>
      </c>
      <c r="G44" s="79">
        <v>0</v>
      </c>
      <c r="H44" s="79">
        <v>0</v>
      </c>
      <c r="I44" s="79">
        <v>0</v>
      </c>
      <c r="J44" s="79">
        <v>0</v>
      </c>
      <c r="K44" s="78">
        <v>25670520</v>
      </c>
      <c r="L44" s="79">
        <v>0</v>
      </c>
      <c r="M44" s="78">
        <v>653945520</v>
      </c>
      <c r="N44" s="79">
        <v>0</v>
      </c>
      <c r="O44" s="78">
        <v>576400853</v>
      </c>
      <c r="P44" s="78">
        <v>576400853</v>
      </c>
      <c r="Q44" s="79">
        <v>0</v>
      </c>
      <c r="R44" s="78">
        <v>77544667</v>
      </c>
      <c r="S44" s="79">
        <v>0</v>
      </c>
      <c r="T44" s="78">
        <v>572330853</v>
      </c>
      <c r="U44" s="78">
        <v>572330853</v>
      </c>
      <c r="V44" s="78">
        <v>81614667</v>
      </c>
      <c r="W44" s="78">
        <v>307609431</v>
      </c>
      <c r="X44" s="79">
        <v>0</v>
      </c>
      <c r="Y44" s="78">
        <v>307609431</v>
      </c>
      <c r="Z44" s="78">
        <v>307609431</v>
      </c>
      <c r="AA44" s="78">
        <v>264721422</v>
      </c>
    </row>
    <row r="45" spans="1:27" ht="16.5" customHeight="1" x14ac:dyDescent="0.25">
      <c r="A45" s="80" t="s">
        <v>119</v>
      </c>
      <c r="B45" s="80" t="s">
        <v>163</v>
      </c>
      <c r="C45" s="80" t="s">
        <v>96</v>
      </c>
      <c r="D45" s="80" t="s">
        <v>162</v>
      </c>
      <c r="E45" s="80" t="s">
        <v>119</v>
      </c>
      <c r="F45" s="78">
        <v>40000000</v>
      </c>
      <c r="G45" s="79">
        <v>0</v>
      </c>
      <c r="H45" s="79">
        <v>0</v>
      </c>
      <c r="I45" s="79">
        <v>0</v>
      </c>
      <c r="J45" s="79">
        <v>0</v>
      </c>
      <c r="K45" s="79">
        <v>0</v>
      </c>
      <c r="L45" s="79">
        <v>0</v>
      </c>
      <c r="M45" s="78">
        <v>40000000</v>
      </c>
      <c r="N45" s="79">
        <v>0</v>
      </c>
      <c r="O45" s="79">
        <v>0</v>
      </c>
      <c r="P45" s="79">
        <v>0</v>
      </c>
      <c r="Q45" s="79">
        <v>0</v>
      </c>
      <c r="R45" s="78">
        <v>40000000</v>
      </c>
      <c r="S45" s="79">
        <v>0</v>
      </c>
      <c r="T45" s="79">
        <v>0</v>
      </c>
      <c r="U45" s="79">
        <v>0</v>
      </c>
      <c r="V45" s="78">
        <v>40000000</v>
      </c>
      <c r="W45" s="79">
        <v>0</v>
      </c>
      <c r="X45" s="79">
        <v>0</v>
      </c>
      <c r="Y45" s="79">
        <v>0</v>
      </c>
      <c r="Z45" s="79">
        <v>0</v>
      </c>
      <c r="AA45" s="79">
        <v>0</v>
      </c>
    </row>
    <row r="46" spans="1:27" ht="16.5" hidden="1" customHeight="1" x14ac:dyDescent="0.25">
      <c r="A46" s="80" t="s">
        <v>119</v>
      </c>
      <c r="B46" s="80" t="s">
        <v>161</v>
      </c>
      <c r="C46" s="80" t="s">
        <v>96</v>
      </c>
      <c r="D46" s="80" t="s">
        <v>160</v>
      </c>
      <c r="E46" s="80" t="s">
        <v>119</v>
      </c>
      <c r="F46" s="78">
        <v>40000000</v>
      </c>
      <c r="G46" s="79">
        <v>0</v>
      </c>
      <c r="H46" s="79">
        <v>0</v>
      </c>
      <c r="I46" s="79">
        <v>0</v>
      </c>
      <c r="J46" s="79">
        <v>0</v>
      </c>
      <c r="K46" s="79">
        <v>0</v>
      </c>
      <c r="L46" s="79">
        <v>0</v>
      </c>
      <c r="M46" s="78">
        <v>40000000</v>
      </c>
      <c r="N46" s="79">
        <v>0</v>
      </c>
      <c r="O46" s="79">
        <v>0</v>
      </c>
      <c r="P46" s="79">
        <v>0</v>
      </c>
      <c r="Q46" s="79">
        <v>0</v>
      </c>
      <c r="R46" s="78">
        <v>40000000</v>
      </c>
      <c r="S46" s="79">
        <v>0</v>
      </c>
      <c r="T46" s="79">
        <v>0</v>
      </c>
      <c r="U46" s="79">
        <v>0</v>
      </c>
      <c r="V46" s="78">
        <v>40000000</v>
      </c>
      <c r="W46" s="79">
        <v>0</v>
      </c>
      <c r="X46" s="79">
        <v>0</v>
      </c>
      <c r="Y46" s="79">
        <v>0</v>
      </c>
      <c r="Z46" s="79">
        <v>0</v>
      </c>
      <c r="AA46" s="79">
        <v>0</v>
      </c>
    </row>
    <row r="47" spans="1:27" ht="16.5" hidden="1" customHeight="1" x14ac:dyDescent="0.25">
      <c r="A47" s="80" t="s">
        <v>119</v>
      </c>
      <c r="B47" s="80" t="s">
        <v>159</v>
      </c>
      <c r="C47" s="80" t="s">
        <v>96</v>
      </c>
      <c r="D47" s="80" t="s">
        <v>158</v>
      </c>
      <c r="E47" s="80" t="s">
        <v>119</v>
      </c>
      <c r="F47" s="78">
        <v>40000000</v>
      </c>
      <c r="G47" s="79">
        <v>0</v>
      </c>
      <c r="H47" s="79">
        <v>0</v>
      </c>
      <c r="I47" s="79">
        <v>0</v>
      </c>
      <c r="J47" s="79">
        <v>0</v>
      </c>
      <c r="K47" s="79">
        <v>0</v>
      </c>
      <c r="L47" s="79">
        <v>0</v>
      </c>
      <c r="M47" s="78">
        <v>40000000</v>
      </c>
      <c r="N47" s="79">
        <v>0</v>
      </c>
      <c r="O47" s="79">
        <v>0</v>
      </c>
      <c r="P47" s="79">
        <v>0</v>
      </c>
      <c r="Q47" s="79">
        <v>0</v>
      </c>
      <c r="R47" s="78">
        <v>40000000</v>
      </c>
      <c r="S47" s="79">
        <v>0</v>
      </c>
      <c r="T47" s="79">
        <v>0</v>
      </c>
      <c r="U47" s="79">
        <v>0</v>
      </c>
      <c r="V47" s="78">
        <v>40000000</v>
      </c>
      <c r="W47" s="79">
        <v>0</v>
      </c>
      <c r="X47" s="79">
        <v>0</v>
      </c>
      <c r="Y47" s="79">
        <v>0</v>
      </c>
      <c r="Z47" s="79">
        <v>0</v>
      </c>
      <c r="AA47" s="79">
        <v>0</v>
      </c>
    </row>
    <row r="48" spans="1:27" ht="16.5" hidden="1" customHeight="1" x14ac:dyDescent="0.25">
      <c r="A48" s="80" t="s">
        <v>157</v>
      </c>
      <c r="B48" s="80" t="s">
        <v>156</v>
      </c>
      <c r="C48" s="80" t="s">
        <v>96</v>
      </c>
      <c r="D48" s="80" t="s">
        <v>155</v>
      </c>
      <c r="E48" s="80" t="s">
        <v>94</v>
      </c>
      <c r="F48" s="78">
        <v>40000000</v>
      </c>
      <c r="G48" s="79">
        <v>0</v>
      </c>
      <c r="H48" s="79">
        <v>0</v>
      </c>
      <c r="I48" s="79">
        <v>0</v>
      </c>
      <c r="J48" s="79">
        <v>0</v>
      </c>
      <c r="K48" s="79">
        <v>0</v>
      </c>
      <c r="L48" s="79">
        <v>0</v>
      </c>
      <c r="M48" s="78">
        <v>40000000</v>
      </c>
      <c r="N48" s="79">
        <v>0</v>
      </c>
      <c r="O48" s="79">
        <v>0</v>
      </c>
      <c r="P48" s="79">
        <v>0</v>
      </c>
      <c r="Q48" s="79">
        <v>0</v>
      </c>
      <c r="R48" s="78">
        <v>40000000</v>
      </c>
      <c r="S48" s="79">
        <v>0</v>
      </c>
      <c r="T48" s="79">
        <v>0</v>
      </c>
      <c r="U48" s="79">
        <v>0</v>
      </c>
      <c r="V48" s="78">
        <v>40000000</v>
      </c>
      <c r="W48" s="79">
        <v>0</v>
      </c>
      <c r="X48" s="79">
        <v>0</v>
      </c>
      <c r="Y48" s="79">
        <v>0</v>
      </c>
      <c r="Z48" s="79">
        <v>0</v>
      </c>
      <c r="AA48" s="79">
        <v>0</v>
      </c>
    </row>
    <row r="49" spans="1:27" ht="16.5" customHeight="1" x14ac:dyDescent="0.25">
      <c r="A49" s="80" t="s">
        <v>119</v>
      </c>
      <c r="B49" s="80" t="s">
        <v>154</v>
      </c>
      <c r="C49" s="80" t="s">
        <v>96</v>
      </c>
      <c r="D49" s="80" t="s">
        <v>153</v>
      </c>
      <c r="E49" s="80" t="s">
        <v>119</v>
      </c>
      <c r="F49" s="78">
        <v>15321058</v>
      </c>
      <c r="G49" s="79">
        <v>0</v>
      </c>
      <c r="H49" s="79">
        <v>0</v>
      </c>
      <c r="I49" s="79">
        <v>0</v>
      </c>
      <c r="J49" s="79">
        <v>0</v>
      </c>
      <c r="K49" s="79">
        <v>0</v>
      </c>
      <c r="L49" s="79">
        <v>0</v>
      </c>
      <c r="M49" s="78">
        <v>15321058</v>
      </c>
      <c r="N49" s="79">
        <v>0</v>
      </c>
      <c r="O49" s="78">
        <v>15321058</v>
      </c>
      <c r="P49" s="78">
        <v>15321058</v>
      </c>
      <c r="Q49" s="79">
        <v>0</v>
      </c>
      <c r="R49" s="79">
        <v>0</v>
      </c>
      <c r="S49" s="79">
        <v>0</v>
      </c>
      <c r="T49" s="78">
        <v>15321058</v>
      </c>
      <c r="U49" s="78">
        <v>15321058</v>
      </c>
      <c r="V49" s="79">
        <v>0</v>
      </c>
      <c r="W49" s="78">
        <v>8937285</v>
      </c>
      <c r="X49" s="79">
        <v>0</v>
      </c>
      <c r="Y49" s="78">
        <v>8937285</v>
      </c>
      <c r="Z49" s="78">
        <v>8937285</v>
      </c>
      <c r="AA49" s="78">
        <v>6383773</v>
      </c>
    </row>
    <row r="50" spans="1:27" ht="16.5" hidden="1" customHeight="1" x14ac:dyDescent="0.25">
      <c r="A50" s="80" t="s">
        <v>119</v>
      </c>
      <c r="B50" s="80" t="s">
        <v>152</v>
      </c>
      <c r="C50" s="80" t="s">
        <v>96</v>
      </c>
      <c r="D50" s="80" t="s">
        <v>151</v>
      </c>
      <c r="E50" s="80" t="s">
        <v>119</v>
      </c>
      <c r="F50" s="78">
        <v>15321058</v>
      </c>
      <c r="G50" s="79">
        <v>0</v>
      </c>
      <c r="H50" s="79">
        <v>0</v>
      </c>
      <c r="I50" s="79">
        <v>0</v>
      </c>
      <c r="J50" s="79">
        <v>0</v>
      </c>
      <c r="K50" s="79">
        <v>0</v>
      </c>
      <c r="L50" s="79">
        <v>0</v>
      </c>
      <c r="M50" s="78">
        <v>15321058</v>
      </c>
      <c r="N50" s="79">
        <v>0</v>
      </c>
      <c r="O50" s="78">
        <v>15321058</v>
      </c>
      <c r="P50" s="78">
        <v>15321058</v>
      </c>
      <c r="Q50" s="79">
        <v>0</v>
      </c>
      <c r="R50" s="79">
        <v>0</v>
      </c>
      <c r="S50" s="79">
        <v>0</v>
      </c>
      <c r="T50" s="78">
        <v>15321058</v>
      </c>
      <c r="U50" s="78">
        <v>15321058</v>
      </c>
      <c r="V50" s="79">
        <v>0</v>
      </c>
      <c r="W50" s="78">
        <v>8937285</v>
      </c>
      <c r="X50" s="79">
        <v>0</v>
      </c>
      <c r="Y50" s="78">
        <v>8937285</v>
      </c>
      <c r="Z50" s="78">
        <v>8937285</v>
      </c>
      <c r="AA50" s="78">
        <v>6383773</v>
      </c>
    </row>
    <row r="51" spans="1:27" ht="16.5" hidden="1" customHeight="1" x14ac:dyDescent="0.25">
      <c r="A51" s="80" t="s">
        <v>150</v>
      </c>
      <c r="B51" s="80" t="s">
        <v>149</v>
      </c>
      <c r="C51" s="80" t="s">
        <v>96</v>
      </c>
      <c r="D51" s="80" t="s">
        <v>148</v>
      </c>
      <c r="E51" s="80" t="s">
        <v>94</v>
      </c>
      <c r="F51" s="78">
        <v>15321058</v>
      </c>
      <c r="G51" s="79">
        <v>0</v>
      </c>
      <c r="H51" s="79">
        <v>0</v>
      </c>
      <c r="I51" s="79">
        <v>0</v>
      </c>
      <c r="J51" s="79">
        <v>0</v>
      </c>
      <c r="K51" s="79">
        <v>0</v>
      </c>
      <c r="L51" s="79">
        <v>0</v>
      </c>
      <c r="M51" s="78">
        <v>15321058</v>
      </c>
      <c r="N51" s="79">
        <v>0</v>
      </c>
      <c r="O51" s="78">
        <v>15321058</v>
      </c>
      <c r="P51" s="78">
        <v>15321058</v>
      </c>
      <c r="Q51" s="79">
        <v>0</v>
      </c>
      <c r="R51" s="79">
        <v>0</v>
      </c>
      <c r="S51" s="79">
        <v>0</v>
      </c>
      <c r="T51" s="78">
        <v>15321058</v>
      </c>
      <c r="U51" s="78">
        <v>15321058</v>
      </c>
      <c r="V51" s="79">
        <v>0</v>
      </c>
      <c r="W51" s="78">
        <v>8937285</v>
      </c>
      <c r="X51" s="79">
        <v>0</v>
      </c>
      <c r="Y51" s="78">
        <v>8937285</v>
      </c>
      <c r="Z51" s="78">
        <v>8937285</v>
      </c>
      <c r="AA51" s="78">
        <v>6383773</v>
      </c>
    </row>
    <row r="52" spans="1:27" s="90" customFormat="1" ht="16.5" customHeight="1" x14ac:dyDescent="0.25">
      <c r="A52" s="87" t="s">
        <v>119</v>
      </c>
      <c r="B52" s="87" t="s">
        <v>147</v>
      </c>
      <c r="C52" s="87" t="s">
        <v>96</v>
      </c>
      <c r="D52" s="87" t="s">
        <v>146</v>
      </c>
      <c r="E52" s="87" t="s">
        <v>119</v>
      </c>
      <c r="F52" s="88">
        <v>1441250000</v>
      </c>
      <c r="G52" s="88">
        <v>1946847948.47</v>
      </c>
      <c r="H52" s="89">
        <v>0</v>
      </c>
      <c r="I52" s="89">
        <v>0</v>
      </c>
      <c r="J52" s="89">
        <v>0</v>
      </c>
      <c r="K52" s="88">
        <v>154434883</v>
      </c>
      <c r="L52" s="88">
        <v>130434883</v>
      </c>
      <c r="M52" s="88">
        <v>3412097948.4699998</v>
      </c>
      <c r="N52" s="89">
        <v>0</v>
      </c>
      <c r="O52" s="88">
        <v>1464248327</v>
      </c>
      <c r="P52" s="88">
        <v>1464248327</v>
      </c>
      <c r="Q52" s="89">
        <v>0</v>
      </c>
      <c r="R52" s="88">
        <v>1947849621.47</v>
      </c>
      <c r="S52" s="89">
        <v>0</v>
      </c>
      <c r="T52" s="88">
        <v>1421748327</v>
      </c>
      <c r="U52" s="88">
        <v>1421748327</v>
      </c>
      <c r="V52" s="88">
        <v>1990349621.47</v>
      </c>
      <c r="W52" s="88">
        <v>338575166</v>
      </c>
      <c r="X52" s="89">
        <v>0</v>
      </c>
      <c r="Y52" s="88">
        <v>338575166</v>
      </c>
      <c r="Z52" s="88">
        <v>338575166</v>
      </c>
      <c r="AA52" s="88">
        <v>1083173161</v>
      </c>
    </row>
    <row r="53" spans="1:27" ht="16.5" hidden="1" customHeight="1" x14ac:dyDescent="0.25">
      <c r="A53" s="80" t="s">
        <v>119</v>
      </c>
      <c r="B53" s="80" t="s">
        <v>145</v>
      </c>
      <c r="C53" s="80" t="s">
        <v>96</v>
      </c>
      <c r="D53" s="80" t="s">
        <v>144</v>
      </c>
      <c r="E53" s="80" t="s">
        <v>119</v>
      </c>
      <c r="F53" s="78">
        <v>1441250000</v>
      </c>
      <c r="G53" s="78">
        <v>1591433235.47</v>
      </c>
      <c r="H53" s="79">
        <v>0</v>
      </c>
      <c r="I53" s="79">
        <v>0</v>
      </c>
      <c r="J53" s="79">
        <v>0</v>
      </c>
      <c r="K53" s="78">
        <v>154434883</v>
      </c>
      <c r="L53" s="78">
        <v>130434883</v>
      </c>
      <c r="M53" s="78">
        <v>3056683235.4699998</v>
      </c>
      <c r="N53" s="79">
        <v>0</v>
      </c>
      <c r="O53" s="78">
        <v>1464248327</v>
      </c>
      <c r="P53" s="78">
        <v>1464248327</v>
      </c>
      <c r="Q53" s="79">
        <v>0</v>
      </c>
      <c r="R53" s="78">
        <v>1592434908.47</v>
      </c>
      <c r="S53" s="79">
        <v>0</v>
      </c>
      <c r="T53" s="78">
        <v>1421748327</v>
      </c>
      <c r="U53" s="78">
        <v>1421748327</v>
      </c>
      <c r="V53" s="78">
        <v>1634934908.47</v>
      </c>
      <c r="W53" s="78">
        <v>338575166</v>
      </c>
      <c r="X53" s="79">
        <v>0</v>
      </c>
      <c r="Y53" s="78">
        <v>338575166</v>
      </c>
      <c r="Z53" s="78">
        <v>338575166</v>
      </c>
      <c r="AA53" s="78">
        <v>1083173161</v>
      </c>
    </row>
    <row r="54" spans="1:27" ht="16.5" hidden="1" customHeight="1" x14ac:dyDescent="0.25">
      <c r="A54" s="80" t="s">
        <v>119</v>
      </c>
      <c r="B54" s="80" t="s">
        <v>143</v>
      </c>
      <c r="C54" s="80" t="s">
        <v>96</v>
      </c>
      <c r="D54" s="80" t="s">
        <v>142</v>
      </c>
      <c r="E54" s="80" t="s">
        <v>119</v>
      </c>
      <c r="F54" s="79">
        <v>0</v>
      </c>
      <c r="G54" s="78">
        <v>379633195.47000003</v>
      </c>
      <c r="H54" s="79">
        <v>0</v>
      </c>
      <c r="I54" s="79">
        <v>0</v>
      </c>
      <c r="J54" s="79">
        <v>0</v>
      </c>
      <c r="K54" s="79">
        <v>0</v>
      </c>
      <c r="L54" s="79">
        <v>0</v>
      </c>
      <c r="M54" s="78">
        <v>379633195.47000003</v>
      </c>
      <c r="N54" s="79">
        <v>0</v>
      </c>
      <c r="O54" s="79">
        <v>0</v>
      </c>
      <c r="P54" s="79">
        <v>0</v>
      </c>
      <c r="Q54" s="79">
        <v>0</v>
      </c>
      <c r="R54" s="78">
        <v>379633195.47000003</v>
      </c>
      <c r="S54" s="79">
        <v>0</v>
      </c>
      <c r="T54" s="79">
        <v>0</v>
      </c>
      <c r="U54" s="79">
        <v>0</v>
      </c>
      <c r="V54" s="78">
        <v>379633195.47000003</v>
      </c>
      <c r="W54" s="79">
        <v>0</v>
      </c>
      <c r="X54" s="79">
        <v>0</v>
      </c>
      <c r="Y54" s="79">
        <v>0</v>
      </c>
      <c r="Z54" s="79">
        <v>0</v>
      </c>
      <c r="AA54" s="79">
        <v>0</v>
      </c>
    </row>
    <row r="55" spans="1:27" ht="16.5" hidden="1" customHeight="1" x14ac:dyDescent="0.25">
      <c r="A55" s="80" t="s">
        <v>119</v>
      </c>
      <c r="B55" s="80" t="s">
        <v>141</v>
      </c>
      <c r="C55" s="80" t="s">
        <v>96</v>
      </c>
      <c r="D55" s="80" t="s">
        <v>140</v>
      </c>
      <c r="E55" s="80" t="s">
        <v>119</v>
      </c>
      <c r="F55" s="79">
        <v>0</v>
      </c>
      <c r="G55" s="78">
        <v>379633195.47000003</v>
      </c>
      <c r="H55" s="79">
        <v>0</v>
      </c>
      <c r="I55" s="79">
        <v>0</v>
      </c>
      <c r="J55" s="79">
        <v>0</v>
      </c>
      <c r="K55" s="79">
        <v>0</v>
      </c>
      <c r="L55" s="79">
        <v>0</v>
      </c>
      <c r="M55" s="78">
        <v>379633195.47000003</v>
      </c>
      <c r="N55" s="79">
        <v>0</v>
      </c>
      <c r="O55" s="79">
        <v>0</v>
      </c>
      <c r="P55" s="79">
        <v>0</v>
      </c>
      <c r="Q55" s="79">
        <v>0</v>
      </c>
      <c r="R55" s="78">
        <v>379633195.47000003</v>
      </c>
      <c r="S55" s="79">
        <v>0</v>
      </c>
      <c r="T55" s="79">
        <v>0</v>
      </c>
      <c r="U55" s="79">
        <v>0</v>
      </c>
      <c r="V55" s="78">
        <v>379633195.47000003</v>
      </c>
      <c r="W55" s="79">
        <v>0</v>
      </c>
      <c r="X55" s="79">
        <v>0</v>
      </c>
      <c r="Y55" s="79">
        <v>0</v>
      </c>
      <c r="Z55" s="79">
        <v>0</v>
      </c>
      <c r="AA55" s="79">
        <v>0</v>
      </c>
    </row>
    <row r="56" spans="1:27" ht="22.5" x14ac:dyDescent="0.25">
      <c r="A56" s="80" t="s">
        <v>139</v>
      </c>
      <c r="B56" s="80" t="s">
        <v>138</v>
      </c>
      <c r="C56" s="80" t="s">
        <v>96</v>
      </c>
      <c r="D56" s="83" t="s">
        <v>137</v>
      </c>
      <c r="E56" s="83" t="s">
        <v>108</v>
      </c>
      <c r="F56" s="120">
        <v>0</v>
      </c>
      <c r="G56" s="121">
        <v>2400000</v>
      </c>
      <c r="H56" s="120">
        <v>0</v>
      </c>
      <c r="I56" s="120">
        <v>0</v>
      </c>
      <c r="J56" s="120">
        <v>0</v>
      </c>
      <c r="K56" s="120">
        <v>0</v>
      </c>
      <c r="L56" s="120">
        <v>0</v>
      </c>
      <c r="M56" s="121">
        <v>2400000</v>
      </c>
      <c r="N56" s="120">
        <v>0</v>
      </c>
      <c r="O56" s="120">
        <v>0</v>
      </c>
      <c r="P56" s="120">
        <v>0</v>
      </c>
      <c r="Q56" s="120">
        <v>0</v>
      </c>
      <c r="R56" s="121">
        <v>2400000</v>
      </c>
      <c r="S56" s="120">
        <v>0</v>
      </c>
      <c r="T56" s="120">
        <v>0</v>
      </c>
      <c r="U56" s="120">
        <v>0</v>
      </c>
      <c r="V56" s="121">
        <v>2400000</v>
      </c>
      <c r="W56" s="120">
        <v>0</v>
      </c>
      <c r="X56" s="120">
        <v>0</v>
      </c>
      <c r="Y56" s="120">
        <v>0</v>
      </c>
      <c r="Z56" s="120">
        <v>0</v>
      </c>
      <c r="AA56" s="120">
        <v>0</v>
      </c>
    </row>
    <row r="57" spans="1:27" ht="16.5" customHeight="1" x14ac:dyDescent="0.25">
      <c r="A57" s="80" t="s">
        <v>136</v>
      </c>
      <c r="B57" s="80" t="s">
        <v>133</v>
      </c>
      <c r="C57" s="80" t="s">
        <v>96</v>
      </c>
      <c r="D57" s="85" t="s">
        <v>295</v>
      </c>
      <c r="E57" s="85" t="s">
        <v>108</v>
      </c>
      <c r="F57" s="128">
        <v>0</v>
      </c>
      <c r="G57" s="127">
        <v>372033195.47000003</v>
      </c>
      <c r="H57" s="128">
        <v>0</v>
      </c>
      <c r="I57" s="128">
        <v>0</v>
      </c>
      <c r="J57" s="128">
        <v>0</v>
      </c>
      <c r="K57" s="128">
        <v>0</v>
      </c>
      <c r="L57" s="128">
        <v>0</v>
      </c>
      <c r="M57" s="127">
        <v>372033195.47000003</v>
      </c>
      <c r="N57" s="128">
        <v>0</v>
      </c>
      <c r="O57" s="128">
        <v>0</v>
      </c>
      <c r="P57" s="128">
        <v>0</v>
      </c>
      <c r="Q57" s="128">
        <v>0</v>
      </c>
      <c r="R57" s="127">
        <v>372033195.47000003</v>
      </c>
      <c r="S57" s="128">
        <v>0</v>
      </c>
      <c r="T57" s="128">
        <v>0</v>
      </c>
      <c r="U57" s="128">
        <v>0</v>
      </c>
      <c r="V57" s="127">
        <v>372033195.47000003</v>
      </c>
      <c r="W57" s="128">
        <v>0</v>
      </c>
      <c r="X57" s="128">
        <v>0</v>
      </c>
      <c r="Y57" s="128">
        <v>0</v>
      </c>
      <c r="Z57" s="128">
        <v>0</v>
      </c>
      <c r="AA57" s="128">
        <v>0</v>
      </c>
    </row>
    <row r="58" spans="1:27" ht="16.5" customHeight="1" x14ac:dyDescent="0.25">
      <c r="A58" s="80" t="s">
        <v>134</v>
      </c>
      <c r="B58" s="80" t="s">
        <v>133</v>
      </c>
      <c r="C58" s="80" t="s">
        <v>96</v>
      </c>
      <c r="D58" s="83" t="s">
        <v>132</v>
      </c>
      <c r="E58" s="83" t="s">
        <v>131</v>
      </c>
      <c r="F58" s="120">
        <v>0</v>
      </c>
      <c r="G58" s="121">
        <v>5200000</v>
      </c>
      <c r="H58" s="120">
        <v>0</v>
      </c>
      <c r="I58" s="120">
        <v>0</v>
      </c>
      <c r="J58" s="120">
        <v>0</v>
      </c>
      <c r="K58" s="120">
        <v>0</v>
      </c>
      <c r="L58" s="120">
        <v>0</v>
      </c>
      <c r="M58" s="121">
        <v>5200000</v>
      </c>
      <c r="N58" s="120">
        <v>0</v>
      </c>
      <c r="O58" s="120">
        <v>0</v>
      </c>
      <c r="P58" s="120">
        <v>0</v>
      </c>
      <c r="Q58" s="120">
        <v>0</v>
      </c>
      <c r="R58" s="121">
        <v>5200000</v>
      </c>
      <c r="S58" s="120">
        <v>0</v>
      </c>
      <c r="T58" s="120">
        <v>0</v>
      </c>
      <c r="U58" s="120">
        <v>0</v>
      </c>
      <c r="V58" s="121">
        <v>5200000</v>
      </c>
      <c r="W58" s="120">
        <v>0</v>
      </c>
      <c r="X58" s="120">
        <v>0</v>
      </c>
      <c r="Y58" s="120">
        <v>0</v>
      </c>
      <c r="Z58" s="120">
        <v>0</v>
      </c>
      <c r="AA58" s="120">
        <v>0</v>
      </c>
    </row>
    <row r="59" spans="1:27" ht="16.5" hidden="1" customHeight="1" x14ac:dyDescent="0.25">
      <c r="A59" s="80" t="s">
        <v>119</v>
      </c>
      <c r="B59" s="80" t="s">
        <v>130</v>
      </c>
      <c r="C59" s="80" t="s">
        <v>96</v>
      </c>
      <c r="D59" s="83" t="s">
        <v>129</v>
      </c>
      <c r="E59" s="83" t="s">
        <v>119</v>
      </c>
      <c r="F59" s="120">
        <v>0</v>
      </c>
      <c r="G59" s="121">
        <v>355414713</v>
      </c>
      <c r="H59" s="120">
        <v>0</v>
      </c>
      <c r="I59" s="120">
        <v>0</v>
      </c>
      <c r="J59" s="120">
        <v>0</v>
      </c>
      <c r="K59" s="120">
        <v>0</v>
      </c>
      <c r="L59" s="120">
        <v>0</v>
      </c>
      <c r="M59" s="121">
        <v>355414713</v>
      </c>
      <c r="N59" s="120">
        <v>0</v>
      </c>
      <c r="O59" s="120">
        <v>0</v>
      </c>
      <c r="P59" s="120">
        <v>0</v>
      </c>
      <c r="Q59" s="120">
        <v>0</v>
      </c>
      <c r="R59" s="121">
        <v>355414713</v>
      </c>
      <c r="S59" s="120">
        <v>0</v>
      </c>
      <c r="T59" s="120">
        <v>0</v>
      </c>
      <c r="U59" s="120">
        <v>0</v>
      </c>
      <c r="V59" s="121">
        <v>355414713</v>
      </c>
      <c r="W59" s="120">
        <v>0</v>
      </c>
      <c r="X59" s="120">
        <v>0</v>
      </c>
      <c r="Y59" s="120">
        <v>0</v>
      </c>
      <c r="Z59" s="120">
        <v>0</v>
      </c>
      <c r="AA59" s="120">
        <v>0</v>
      </c>
    </row>
    <row r="60" spans="1:27" ht="16.5" hidden="1" customHeight="1" x14ac:dyDescent="0.25">
      <c r="A60" s="80" t="s">
        <v>119</v>
      </c>
      <c r="B60" s="80" t="s">
        <v>128</v>
      </c>
      <c r="C60" s="80" t="s">
        <v>96</v>
      </c>
      <c r="D60" s="83" t="s">
        <v>127</v>
      </c>
      <c r="E60" s="83" t="s">
        <v>119</v>
      </c>
      <c r="F60" s="120">
        <v>0</v>
      </c>
      <c r="G60" s="121">
        <v>355414713</v>
      </c>
      <c r="H60" s="120">
        <v>0</v>
      </c>
      <c r="I60" s="120">
        <v>0</v>
      </c>
      <c r="J60" s="120">
        <v>0</v>
      </c>
      <c r="K60" s="120">
        <v>0</v>
      </c>
      <c r="L60" s="120">
        <v>0</v>
      </c>
      <c r="M60" s="121">
        <v>355414713</v>
      </c>
      <c r="N60" s="120">
        <v>0</v>
      </c>
      <c r="O60" s="120">
        <v>0</v>
      </c>
      <c r="P60" s="120">
        <v>0</v>
      </c>
      <c r="Q60" s="120">
        <v>0</v>
      </c>
      <c r="R60" s="121">
        <v>355414713</v>
      </c>
      <c r="S60" s="120">
        <v>0</v>
      </c>
      <c r="T60" s="120">
        <v>0</v>
      </c>
      <c r="U60" s="120">
        <v>0</v>
      </c>
      <c r="V60" s="121">
        <v>355414713</v>
      </c>
      <c r="W60" s="120">
        <v>0</v>
      </c>
      <c r="X60" s="120">
        <v>0</v>
      </c>
      <c r="Y60" s="120">
        <v>0</v>
      </c>
      <c r="Z60" s="120">
        <v>0</v>
      </c>
      <c r="AA60" s="120">
        <v>0</v>
      </c>
    </row>
    <row r="61" spans="1:27" ht="16.5" hidden="1" customHeight="1" x14ac:dyDescent="0.25">
      <c r="A61" s="80" t="s">
        <v>119</v>
      </c>
      <c r="B61" s="80" t="s">
        <v>126</v>
      </c>
      <c r="C61" s="80" t="s">
        <v>96</v>
      </c>
      <c r="D61" s="83" t="s">
        <v>125</v>
      </c>
      <c r="E61" s="83" t="s">
        <v>119</v>
      </c>
      <c r="F61" s="120">
        <v>0</v>
      </c>
      <c r="G61" s="121">
        <v>355414713</v>
      </c>
      <c r="H61" s="120">
        <v>0</v>
      </c>
      <c r="I61" s="120">
        <v>0</v>
      </c>
      <c r="J61" s="120">
        <v>0</v>
      </c>
      <c r="K61" s="120">
        <v>0</v>
      </c>
      <c r="L61" s="120">
        <v>0</v>
      </c>
      <c r="M61" s="121">
        <v>355414713</v>
      </c>
      <c r="N61" s="120">
        <v>0</v>
      </c>
      <c r="O61" s="120">
        <v>0</v>
      </c>
      <c r="P61" s="120">
        <v>0</v>
      </c>
      <c r="Q61" s="120">
        <v>0</v>
      </c>
      <c r="R61" s="121">
        <v>355414713</v>
      </c>
      <c r="S61" s="120">
        <v>0</v>
      </c>
      <c r="T61" s="120">
        <v>0</v>
      </c>
      <c r="U61" s="120">
        <v>0</v>
      </c>
      <c r="V61" s="121">
        <v>355414713</v>
      </c>
      <c r="W61" s="120">
        <v>0</v>
      </c>
      <c r="X61" s="120">
        <v>0</v>
      </c>
      <c r="Y61" s="120">
        <v>0</v>
      </c>
      <c r="Z61" s="120">
        <v>0</v>
      </c>
      <c r="AA61" s="120">
        <v>0</v>
      </c>
    </row>
    <row r="62" spans="1:27" ht="24" customHeight="1" x14ac:dyDescent="0.25">
      <c r="A62" s="80" t="s">
        <v>124</v>
      </c>
      <c r="B62" s="80" t="s">
        <v>123</v>
      </c>
      <c r="C62" s="80" t="s">
        <v>96</v>
      </c>
      <c r="D62" s="83" t="s">
        <v>122</v>
      </c>
      <c r="E62" s="83" t="s">
        <v>108</v>
      </c>
      <c r="F62" s="120">
        <v>0</v>
      </c>
      <c r="G62" s="121">
        <v>355414713</v>
      </c>
      <c r="H62" s="120">
        <v>0</v>
      </c>
      <c r="I62" s="120">
        <v>0</v>
      </c>
      <c r="J62" s="120">
        <v>0</v>
      </c>
      <c r="K62" s="120">
        <v>0</v>
      </c>
      <c r="L62" s="120">
        <v>0</v>
      </c>
      <c r="M62" s="121">
        <v>355414713</v>
      </c>
      <c r="N62" s="120">
        <v>0</v>
      </c>
      <c r="O62" s="120">
        <v>0</v>
      </c>
      <c r="P62" s="120">
        <v>0</v>
      </c>
      <c r="Q62" s="120">
        <v>0</v>
      </c>
      <c r="R62" s="121">
        <v>355414713</v>
      </c>
      <c r="S62" s="120">
        <v>0</v>
      </c>
      <c r="T62" s="120">
        <v>0</v>
      </c>
      <c r="U62" s="120">
        <v>0</v>
      </c>
      <c r="V62" s="121">
        <v>355414713</v>
      </c>
      <c r="W62" s="120">
        <v>0</v>
      </c>
      <c r="X62" s="120">
        <v>0</v>
      </c>
      <c r="Y62" s="120">
        <v>0</v>
      </c>
      <c r="Z62" s="120">
        <v>0</v>
      </c>
      <c r="AA62" s="120">
        <v>0</v>
      </c>
    </row>
    <row r="63" spans="1:27" ht="24" hidden="1" customHeight="1" x14ac:dyDescent="0.25">
      <c r="A63" s="80" t="s">
        <v>119</v>
      </c>
      <c r="B63" s="80" t="s">
        <v>121</v>
      </c>
      <c r="C63" s="80" t="s">
        <v>96</v>
      </c>
      <c r="D63" s="80" t="s">
        <v>120</v>
      </c>
      <c r="E63" s="80" t="s">
        <v>119</v>
      </c>
      <c r="F63" s="78">
        <v>1441250000</v>
      </c>
      <c r="G63" s="78">
        <v>1211800040</v>
      </c>
      <c r="H63" s="79">
        <v>0</v>
      </c>
      <c r="I63" s="79">
        <v>0</v>
      </c>
      <c r="J63" s="79">
        <v>0</v>
      </c>
      <c r="K63" s="78">
        <v>154434883</v>
      </c>
      <c r="L63" s="78">
        <v>130434883</v>
      </c>
      <c r="M63" s="78">
        <v>2677050040</v>
      </c>
      <c r="N63" s="79">
        <v>0</v>
      </c>
      <c r="O63" s="78">
        <v>1464248327</v>
      </c>
      <c r="P63" s="78">
        <v>1464248327</v>
      </c>
      <c r="Q63" s="79">
        <v>0</v>
      </c>
      <c r="R63" s="78">
        <v>1212801713</v>
      </c>
      <c r="S63" s="79">
        <v>0</v>
      </c>
      <c r="T63" s="78">
        <v>1421748327</v>
      </c>
      <c r="U63" s="78">
        <v>1421748327</v>
      </c>
      <c r="V63" s="78">
        <v>1255301713</v>
      </c>
      <c r="W63" s="78">
        <v>338575166</v>
      </c>
      <c r="X63" s="79">
        <v>0</v>
      </c>
      <c r="Y63" s="78">
        <v>338575166</v>
      </c>
      <c r="Z63" s="78">
        <v>338575166</v>
      </c>
      <c r="AA63" s="78">
        <v>1083173161</v>
      </c>
    </row>
    <row r="64" spans="1:27" ht="24" customHeight="1" x14ac:dyDescent="0.25">
      <c r="A64" s="80" t="s">
        <v>118</v>
      </c>
      <c r="B64" s="80" t="s">
        <v>117</v>
      </c>
      <c r="C64" s="80" t="s">
        <v>96</v>
      </c>
      <c r="D64" s="122" t="s">
        <v>116</v>
      </c>
      <c r="E64" s="122" t="s">
        <v>94</v>
      </c>
      <c r="F64" s="123">
        <v>11781000</v>
      </c>
      <c r="G64" s="123">
        <v>43500000</v>
      </c>
      <c r="H64" s="124">
        <v>0</v>
      </c>
      <c r="I64" s="124">
        <v>0</v>
      </c>
      <c r="J64" s="124">
        <v>0</v>
      </c>
      <c r="K64" s="123">
        <v>69909883</v>
      </c>
      <c r="L64" s="123">
        <v>60000000</v>
      </c>
      <c r="M64" s="123">
        <v>65190883</v>
      </c>
      <c r="N64" s="124">
        <v>0</v>
      </c>
      <c r="O64" s="123">
        <v>29523972</v>
      </c>
      <c r="P64" s="123">
        <v>29523972</v>
      </c>
      <c r="Q64" s="124">
        <v>0</v>
      </c>
      <c r="R64" s="123">
        <v>35666911</v>
      </c>
      <c r="S64" s="124">
        <v>0</v>
      </c>
      <c r="T64" s="123">
        <v>29523972</v>
      </c>
      <c r="U64" s="123">
        <v>29523972</v>
      </c>
      <c r="V64" s="123">
        <v>35666911</v>
      </c>
      <c r="W64" s="123">
        <v>1523972</v>
      </c>
      <c r="X64" s="124">
        <v>0</v>
      </c>
      <c r="Y64" s="123">
        <v>1523972</v>
      </c>
      <c r="Z64" s="123">
        <v>1523972</v>
      </c>
      <c r="AA64" s="123">
        <v>28000000</v>
      </c>
    </row>
    <row r="65" spans="1:27" ht="24" customHeight="1" x14ac:dyDescent="0.25">
      <c r="A65" s="80" t="s">
        <v>115</v>
      </c>
      <c r="B65" s="80" t="s">
        <v>106</v>
      </c>
      <c r="C65" s="80" t="s">
        <v>96</v>
      </c>
      <c r="D65" s="122" t="s">
        <v>114</v>
      </c>
      <c r="E65" s="122" t="s">
        <v>94</v>
      </c>
      <c r="F65" s="123">
        <v>51975000</v>
      </c>
      <c r="G65" s="124">
        <v>0</v>
      </c>
      <c r="H65" s="124">
        <v>0</v>
      </c>
      <c r="I65" s="124">
        <v>0</v>
      </c>
      <c r="J65" s="124">
        <v>0</v>
      </c>
      <c r="K65" s="123">
        <v>60525000</v>
      </c>
      <c r="L65" s="124">
        <v>0</v>
      </c>
      <c r="M65" s="123">
        <v>112500000</v>
      </c>
      <c r="N65" s="124">
        <v>0</v>
      </c>
      <c r="O65" s="123">
        <v>67392905</v>
      </c>
      <c r="P65" s="123">
        <v>67392905</v>
      </c>
      <c r="Q65" s="124">
        <v>0</v>
      </c>
      <c r="R65" s="123">
        <v>45107095</v>
      </c>
      <c r="S65" s="124">
        <v>0</v>
      </c>
      <c r="T65" s="123">
        <v>67392905</v>
      </c>
      <c r="U65" s="123">
        <v>67392905</v>
      </c>
      <c r="V65" s="123">
        <v>45107095</v>
      </c>
      <c r="W65" s="123">
        <v>25000000</v>
      </c>
      <c r="X65" s="124">
        <v>0</v>
      </c>
      <c r="Y65" s="123">
        <v>25000000</v>
      </c>
      <c r="Z65" s="123">
        <v>25000000</v>
      </c>
      <c r="AA65" s="123">
        <v>42392905</v>
      </c>
    </row>
    <row r="66" spans="1:27" ht="24" customHeight="1" x14ac:dyDescent="0.25">
      <c r="A66" s="80" t="s">
        <v>113</v>
      </c>
      <c r="B66" s="80" t="s">
        <v>106</v>
      </c>
      <c r="C66" s="80" t="s">
        <v>96</v>
      </c>
      <c r="D66" s="122" t="s">
        <v>112</v>
      </c>
      <c r="E66" s="122" t="s">
        <v>111</v>
      </c>
      <c r="F66" s="124">
        <v>0</v>
      </c>
      <c r="G66" s="124">
        <v>0</v>
      </c>
      <c r="H66" s="124">
        <v>0</v>
      </c>
      <c r="I66" s="124">
        <v>0</v>
      </c>
      <c r="J66" s="124">
        <v>0</v>
      </c>
      <c r="K66" s="123">
        <v>24000000</v>
      </c>
      <c r="L66" s="124">
        <v>0</v>
      </c>
      <c r="M66" s="123">
        <v>24000000</v>
      </c>
      <c r="N66" s="124">
        <v>0</v>
      </c>
      <c r="O66" s="123">
        <v>23205000</v>
      </c>
      <c r="P66" s="123">
        <v>23205000</v>
      </c>
      <c r="Q66" s="124">
        <v>0</v>
      </c>
      <c r="R66" s="123">
        <v>795000</v>
      </c>
      <c r="S66" s="124">
        <v>0</v>
      </c>
      <c r="T66" s="123">
        <v>23205000</v>
      </c>
      <c r="U66" s="123">
        <v>23205000</v>
      </c>
      <c r="V66" s="123">
        <v>795000</v>
      </c>
      <c r="W66" s="123">
        <v>23205000</v>
      </c>
      <c r="X66" s="124">
        <v>0</v>
      </c>
      <c r="Y66" s="123">
        <v>23205000</v>
      </c>
      <c r="Z66" s="123">
        <v>23205000</v>
      </c>
      <c r="AA66" s="124">
        <v>0</v>
      </c>
    </row>
    <row r="67" spans="1:27" ht="24" customHeight="1" x14ac:dyDescent="0.25">
      <c r="A67" s="80" t="s">
        <v>110</v>
      </c>
      <c r="B67" s="80" t="s">
        <v>106</v>
      </c>
      <c r="C67" s="80" t="s">
        <v>96</v>
      </c>
      <c r="D67" s="83" t="s">
        <v>109</v>
      </c>
      <c r="E67" s="83" t="s">
        <v>108</v>
      </c>
      <c r="F67" s="120">
        <v>0</v>
      </c>
      <c r="G67" s="121">
        <v>3000000</v>
      </c>
      <c r="H67" s="120">
        <v>0</v>
      </c>
      <c r="I67" s="120">
        <v>0</v>
      </c>
      <c r="J67" s="120">
        <v>0</v>
      </c>
      <c r="K67" s="120">
        <v>0</v>
      </c>
      <c r="L67" s="120">
        <v>0</v>
      </c>
      <c r="M67" s="121">
        <v>3000000</v>
      </c>
      <c r="N67" s="120">
        <v>0</v>
      </c>
      <c r="O67" s="120">
        <v>0</v>
      </c>
      <c r="P67" s="120">
        <v>0</v>
      </c>
      <c r="Q67" s="120">
        <v>0</v>
      </c>
      <c r="R67" s="121">
        <v>3000000</v>
      </c>
      <c r="S67" s="120">
        <v>0</v>
      </c>
      <c r="T67" s="120">
        <v>0</v>
      </c>
      <c r="U67" s="120">
        <v>0</v>
      </c>
      <c r="V67" s="121">
        <v>3000000</v>
      </c>
      <c r="W67" s="120">
        <v>0</v>
      </c>
      <c r="X67" s="120">
        <v>0</v>
      </c>
      <c r="Y67" s="120">
        <v>0</v>
      </c>
      <c r="Z67" s="120">
        <v>0</v>
      </c>
      <c r="AA67" s="120">
        <v>0</v>
      </c>
    </row>
    <row r="68" spans="1:27" ht="24" customHeight="1" x14ac:dyDescent="0.25">
      <c r="A68" s="80" t="s">
        <v>107</v>
      </c>
      <c r="B68" s="80" t="s">
        <v>106</v>
      </c>
      <c r="C68" s="80" t="s">
        <v>96</v>
      </c>
      <c r="D68" s="84" t="s">
        <v>105</v>
      </c>
      <c r="E68" s="84" t="s">
        <v>94</v>
      </c>
      <c r="F68" s="125">
        <v>330000000</v>
      </c>
      <c r="G68" s="126">
        <v>0</v>
      </c>
      <c r="H68" s="126">
        <v>0</v>
      </c>
      <c r="I68" s="126">
        <v>0</v>
      </c>
      <c r="J68" s="126">
        <v>0</v>
      </c>
      <c r="K68" s="126">
        <v>0</v>
      </c>
      <c r="L68" s="126">
        <v>0</v>
      </c>
      <c r="M68" s="125">
        <v>330000000</v>
      </c>
      <c r="N68" s="126">
        <v>0</v>
      </c>
      <c r="O68" s="125">
        <v>330000000</v>
      </c>
      <c r="P68" s="125">
        <v>330000000</v>
      </c>
      <c r="Q68" s="126">
        <v>0</v>
      </c>
      <c r="R68" s="126">
        <v>0</v>
      </c>
      <c r="S68" s="126">
        <v>0</v>
      </c>
      <c r="T68" s="125">
        <v>330000000</v>
      </c>
      <c r="U68" s="125">
        <v>330000000</v>
      </c>
      <c r="V68" s="126">
        <v>0</v>
      </c>
      <c r="W68" s="126">
        <v>0</v>
      </c>
      <c r="X68" s="126">
        <v>0</v>
      </c>
      <c r="Y68" s="126">
        <v>0</v>
      </c>
      <c r="Z68" s="126">
        <v>0</v>
      </c>
      <c r="AA68" s="125">
        <v>330000000</v>
      </c>
    </row>
    <row r="69" spans="1:27" ht="24" customHeight="1" x14ac:dyDescent="0.25">
      <c r="A69" s="80" t="s">
        <v>104</v>
      </c>
      <c r="B69" s="80" t="s">
        <v>97</v>
      </c>
      <c r="C69" s="80" t="s">
        <v>96</v>
      </c>
      <c r="D69" s="86" t="s">
        <v>103</v>
      </c>
      <c r="E69" s="86" t="s">
        <v>94</v>
      </c>
      <c r="F69" s="129">
        <v>155000000</v>
      </c>
      <c r="G69" s="129">
        <v>53900000</v>
      </c>
      <c r="H69" s="130">
        <v>0</v>
      </c>
      <c r="I69" s="130">
        <v>0</v>
      </c>
      <c r="J69" s="130">
        <v>0</v>
      </c>
      <c r="K69" s="130">
        <v>0</v>
      </c>
      <c r="L69" s="130">
        <v>0</v>
      </c>
      <c r="M69" s="129">
        <v>208900000</v>
      </c>
      <c r="N69" s="130">
        <v>0</v>
      </c>
      <c r="O69" s="129">
        <v>150300000</v>
      </c>
      <c r="P69" s="129">
        <v>150300000</v>
      </c>
      <c r="Q69" s="130">
        <v>0</v>
      </c>
      <c r="R69" s="129">
        <v>58600000</v>
      </c>
      <c r="S69" s="130">
        <v>0</v>
      </c>
      <c r="T69" s="129">
        <v>150300000</v>
      </c>
      <c r="U69" s="129">
        <v>150300000</v>
      </c>
      <c r="V69" s="129">
        <v>58600000</v>
      </c>
      <c r="W69" s="129">
        <v>68946665</v>
      </c>
      <c r="X69" s="130">
        <v>0</v>
      </c>
      <c r="Y69" s="129">
        <v>68946665</v>
      </c>
      <c r="Z69" s="129">
        <v>68946665</v>
      </c>
      <c r="AA69" s="129">
        <v>81353335</v>
      </c>
    </row>
    <row r="70" spans="1:27" ht="24" customHeight="1" x14ac:dyDescent="0.25">
      <c r="A70" s="80" t="s">
        <v>102</v>
      </c>
      <c r="B70" s="80" t="s">
        <v>97</v>
      </c>
      <c r="C70" s="80" t="s">
        <v>96</v>
      </c>
      <c r="D70" s="85" t="s">
        <v>101</v>
      </c>
      <c r="E70" s="85" t="s">
        <v>94</v>
      </c>
      <c r="F70" s="127">
        <v>802244000</v>
      </c>
      <c r="G70" s="127">
        <v>784000000</v>
      </c>
      <c r="H70" s="128">
        <v>0</v>
      </c>
      <c r="I70" s="128">
        <v>0</v>
      </c>
      <c r="J70" s="128">
        <v>0</v>
      </c>
      <c r="K70" s="128">
        <v>0</v>
      </c>
      <c r="L70" s="127">
        <v>70434883</v>
      </c>
      <c r="M70" s="127">
        <v>1515809117</v>
      </c>
      <c r="N70" s="128">
        <v>0</v>
      </c>
      <c r="O70" s="127">
        <v>717577450</v>
      </c>
      <c r="P70" s="127">
        <v>717577450</v>
      </c>
      <c r="Q70" s="128">
        <v>0</v>
      </c>
      <c r="R70" s="127">
        <v>798231667</v>
      </c>
      <c r="S70" s="128">
        <v>0</v>
      </c>
      <c r="T70" s="127">
        <v>706327450</v>
      </c>
      <c r="U70" s="127">
        <v>706327450</v>
      </c>
      <c r="V70" s="127">
        <v>809481667</v>
      </c>
      <c r="W70" s="127">
        <v>215233329</v>
      </c>
      <c r="X70" s="128">
        <v>0</v>
      </c>
      <c r="Y70" s="127">
        <v>215233329</v>
      </c>
      <c r="Z70" s="127">
        <v>215233329</v>
      </c>
      <c r="AA70" s="127">
        <v>491094121</v>
      </c>
    </row>
    <row r="71" spans="1:27" ht="24" customHeight="1" x14ac:dyDescent="0.25">
      <c r="A71" s="80" t="s">
        <v>100</v>
      </c>
      <c r="B71" s="80" t="s">
        <v>97</v>
      </c>
      <c r="C71" s="80" t="s">
        <v>96</v>
      </c>
      <c r="D71" s="84" t="s">
        <v>99</v>
      </c>
      <c r="E71" s="84" t="s">
        <v>94</v>
      </c>
      <c r="F71" s="125">
        <v>80000000</v>
      </c>
      <c r="G71" s="125">
        <v>128000000</v>
      </c>
      <c r="H71" s="126">
        <v>0</v>
      </c>
      <c r="I71" s="126">
        <v>0</v>
      </c>
      <c r="J71" s="126">
        <v>0</v>
      </c>
      <c r="K71" s="126">
        <v>0</v>
      </c>
      <c r="L71" s="126">
        <v>0</v>
      </c>
      <c r="M71" s="125">
        <v>208000000</v>
      </c>
      <c r="N71" s="126">
        <v>0</v>
      </c>
      <c r="O71" s="125">
        <v>136250000</v>
      </c>
      <c r="P71" s="125">
        <v>136250000</v>
      </c>
      <c r="Q71" s="126">
        <v>0</v>
      </c>
      <c r="R71" s="125">
        <v>71750000</v>
      </c>
      <c r="S71" s="126">
        <v>0</v>
      </c>
      <c r="T71" s="125">
        <v>105000000</v>
      </c>
      <c r="U71" s="125">
        <v>105000000</v>
      </c>
      <c r="V71" s="125">
        <v>103000000</v>
      </c>
      <c r="W71" s="126">
        <v>0</v>
      </c>
      <c r="X71" s="126">
        <v>0</v>
      </c>
      <c r="Y71" s="126">
        <v>0</v>
      </c>
      <c r="Z71" s="126">
        <v>0</v>
      </c>
      <c r="AA71" s="125">
        <v>105000000</v>
      </c>
    </row>
    <row r="72" spans="1:27" ht="24" customHeight="1" x14ac:dyDescent="0.25">
      <c r="A72" s="80" t="s">
        <v>98</v>
      </c>
      <c r="B72" s="80" t="s">
        <v>97</v>
      </c>
      <c r="C72" s="80" t="s">
        <v>96</v>
      </c>
      <c r="D72" s="83" t="s">
        <v>95</v>
      </c>
      <c r="E72" s="83" t="s">
        <v>94</v>
      </c>
      <c r="F72" s="121">
        <v>10250000</v>
      </c>
      <c r="G72" s="121">
        <v>199400040</v>
      </c>
      <c r="H72" s="120">
        <v>0</v>
      </c>
      <c r="I72" s="120">
        <v>0</v>
      </c>
      <c r="J72" s="120">
        <v>0</v>
      </c>
      <c r="K72" s="120">
        <v>0</v>
      </c>
      <c r="L72" s="120">
        <v>0</v>
      </c>
      <c r="M72" s="121">
        <v>209650040</v>
      </c>
      <c r="N72" s="120">
        <v>0</v>
      </c>
      <c r="O72" s="121">
        <v>9999000</v>
      </c>
      <c r="P72" s="121">
        <v>9999000</v>
      </c>
      <c r="Q72" s="120">
        <v>0</v>
      </c>
      <c r="R72" s="121">
        <v>199651040</v>
      </c>
      <c r="S72" s="120">
        <v>0</v>
      </c>
      <c r="T72" s="121">
        <v>9999000</v>
      </c>
      <c r="U72" s="121">
        <v>9999000</v>
      </c>
      <c r="V72" s="121">
        <v>199651040</v>
      </c>
      <c r="W72" s="121">
        <v>4666200</v>
      </c>
      <c r="X72" s="120">
        <v>0</v>
      </c>
      <c r="Y72" s="121">
        <v>4666200</v>
      </c>
      <c r="Z72" s="121">
        <v>4666200</v>
      </c>
      <c r="AA72" s="121">
        <v>5332800</v>
      </c>
    </row>
    <row r="74" spans="1:27" x14ac:dyDescent="0.25">
      <c r="D74" s="67" t="s">
        <v>93</v>
      </c>
      <c r="E74" s="111"/>
      <c r="F74" s="111"/>
      <c r="G74" s="111"/>
      <c r="H74" s="111"/>
      <c r="I74" s="111"/>
      <c r="J74" s="111"/>
      <c r="K74" s="111"/>
      <c r="L74" s="111"/>
      <c r="M74" s="110">
        <f>+M57+M64+M65+M66+M70</f>
        <v>2089533195.47</v>
      </c>
      <c r="N74" s="111"/>
      <c r="O74" s="111"/>
      <c r="P74" s="111"/>
      <c r="Q74" s="111"/>
      <c r="R74" s="111"/>
      <c r="S74" s="111"/>
      <c r="T74" s="111"/>
      <c r="U74" s="110">
        <f>+U57+U64+U65+U66+U70</f>
        <v>826449327</v>
      </c>
      <c r="V74" s="110">
        <f>+V57+V64+V65+V66+V70</f>
        <v>1263083868.47</v>
      </c>
      <c r="W74" s="110">
        <f t="shared" ref="W74:AA74" si="0">+W57+W64+W65+W66+W70</f>
        <v>264962301</v>
      </c>
      <c r="X74" s="110">
        <f t="shared" si="0"/>
        <v>0</v>
      </c>
      <c r="Y74" s="110">
        <f t="shared" si="0"/>
        <v>264962301</v>
      </c>
      <c r="Z74" s="110">
        <f t="shared" si="0"/>
        <v>264962301</v>
      </c>
      <c r="AA74" s="110">
        <f t="shared" si="0"/>
        <v>561487026</v>
      </c>
    </row>
    <row r="75" spans="1:27" x14ac:dyDescent="0.25">
      <c r="D75" s="112" t="s">
        <v>92</v>
      </c>
      <c r="E75" s="113"/>
      <c r="F75" s="113"/>
      <c r="G75" s="113"/>
      <c r="H75" s="113"/>
      <c r="I75" s="113"/>
      <c r="J75" s="113"/>
      <c r="K75" s="113"/>
      <c r="L75" s="113"/>
      <c r="M75" s="114">
        <f>+M68+M71</f>
        <v>538000000</v>
      </c>
      <c r="N75" s="113"/>
      <c r="O75" s="113"/>
      <c r="P75" s="113"/>
      <c r="Q75" s="113"/>
      <c r="R75" s="113"/>
      <c r="S75" s="113"/>
      <c r="T75" s="113"/>
      <c r="U75" s="114">
        <f>+U68+U71</f>
        <v>435000000</v>
      </c>
      <c r="V75" s="114">
        <f>+V68+V71</f>
        <v>103000000</v>
      </c>
      <c r="W75" s="114">
        <f t="shared" ref="W75:AA75" si="1">+W68+W71</f>
        <v>0</v>
      </c>
      <c r="X75" s="114">
        <f t="shared" si="1"/>
        <v>0</v>
      </c>
      <c r="Y75" s="114">
        <f t="shared" si="1"/>
        <v>0</v>
      </c>
      <c r="Z75" s="114">
        <f t="shared" si="1"/>
        <v>0</v>
      </c>
      <c r="AA75" s="114">
        <f t="shared" si="1"/>
        <v>435000000</v>
      </c>
    </row>
    <row r="76" spans="1:27" x14ac:dyDescent="0.25">
      <c r="D76" s="115" t="s">
        <v>91</v>
      </c>
      <c r="E76" s="116"/>
      <c r="F76" s="116"/>
      <c r="G76" s="116"/>
      <c r="H76" s="116"/>
      <c r="I76" s="116"/>
      <c r="J76" s="116"/>
      <c r="K76" s="116"/>
      <c r="L76" s="116"/>
      <c r="M76" s="117">
        <f>+M69</f>
        <v>208900000</v>
      </c>
      <c r="N76" s="116"/>
      <c r="O76" s="116"/>
      <c r="P76" s="116"/>
      <c r="Q76" s="116"/>
      <c r="R76" s="116"/>
      <c r="S76" s="116"/>
      <c r="T76" s="116"/>
      <c r="U76" s="117">
        <f>+U69</f>
        <v>150300000</v>
      </c>
      <c r="V76" s="117">
        <f>+V69</f>
        <v>58600000</v>
      </c>
      <c r="W76" s="117">
        <f t="shared" ref="W76:AA76" si="2">+W69</f>
        <v>68946665</v>
      </c>
      <c r="X76" s="117">
        <f t="shared" si="2"/>
        <v>0</v>
      </c>
      <c r="Y76" s="117">
        <f t="shared" si="2"/>
        <v>68946665</v>
      </c>
      <c r="Z76" s="117">
        <f t="shared" si="2"/>
        <v>68946665</v>
      </c>
      <c r="AA76" s="117">
        <f t="shared" si="2"/>
        <v>81353335</v>
      </c>
    </row>
    <row r="77" spans="1:27" x14ac:dyDescent="0.25">
      <c r="D77" s="64" t="s">
        <v>90</v>
      </c>
      <c r="E77" s="118"/>
      <c r="F77" s="118"/>
      <c r="G77" s="118"/>
      <c r="H77" s="118"/>
      <c r="I77" s="118"/>
      <c r="J77" s="118"/>
      <c r="K77" s="118"/>
      <c r="L77" s="118"/>
      <c r="M77" s="119">
        <f>+M56+M58+M62+M67+M72</f>
        <v>575664753</v>
      </c>
      <c r="N77" s="118"/>
      <c r="O77" s="118"/>
      <c r="P77" s="118"/>
      <c r="Q77" s="118"/>
      <c r="R77" s="118"/>
      <c r="S77" s="118"/>
      <c r="T77" s="118"/>
      <c r="U77" s="119">
        <f>+U56+U58+U62+U67+U72</f>
        <v>9999000</v>
      </c>
      <c r="V77" s="119">
        <f>+V56+V58+V62+V67+V72</f>
        <v>565665753</v>
      </c>
      <c r="W77" s="119">
        <f t="shared" ref="W77:AA77" si="3">+W56+W58+W62+W67+W72</f>
        <v>4666200</v>
      </c>
      <c r="X77" s="119">
        <f t="shared" si="3"/>
        <v>0</v>
      </c>
      <c r="Y77" s="119">
        <f t="shared" si="3"/>
        <v>4666200</v>
      </c>
      <c r="Z77" s="119">
        <f t="shared" si="3"/>
        <v>4666200</v>
      </c>
      <c r="AA77" s="119">
        <f t="shared" si="3"/>
        <v>5332800</v>
      </c>
    </row>
    <row r="79" spans="1:27" x14ac:dyDescent="0.25">
      <c r="M79" s="91">
        <f>+SUM(M74:M77)</f>
        <v>3412097948.4700003</v>
      </c>
      <c r="U79" s="91">
        <f>+SUM(U74:U77)</f>
        <v>1421748327</v>
      </c>
      <c r="V79" s="91">
        <f>+SUM(V74:V77)</f>
        <v>1990349621.47</v>
      </c>
      <c r="W79" s="91">
        <f t="shared" ref="W79:AA79" si="4">+SUM(W74:W77)</f>
        <v>338575166</v>
      </c>
      <c r="X79" s="91">
        <f t="shared" si="4"/>
        <v>0</v>
      </c>
      <c r="Y79" s="91">
        <f t="shared" si="4"/>
        <v>338575166</v>
      </c>
      <c r="Z79" s="91">
        <f t="shared" si="4"/>
        <v>338575166</v>
      </c>
      <c r="AA79" s="91">
        <f t="shared" si="4"/>
        <v>1083173161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  <pageSetup paperSize="14" scale="6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Plan de Acción programado inici</vt:lpstr>
      <vt:lpstr>Plan de Acción IMEBU</vt:lpstr>
      <vt:lpstr>Gastos Junio</vt:lpstr>
      <vt:lpstr>Gastos Agosto</vt:lpstr>
      <vt:lpstr>Gastos Julio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2021-08-18T21:03:07Z</cp:lastPrinted>
  <dcterms:created xsi:type="dcterms:W3CDTF">2008-07-08T21:30:46Z</dcterms:created>
  <dcterms:modified xsi:type="dcterms:W3CDTF">2021-09-07T21:15:03Z</dcterms:modified>
</cp:coreProperties>
</file>