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2\"/>
    </mc:Choice>
  </mc:AlternateContent>
  <bookViews>
    <workbookView xWindow="0" yWindow="0" windowWidth="28800" windowHeight="12435"/>
  </bookViews>
  <sheets>
    <sheet name="PA 2022" sheetId="14" r:id="rId1"/>
    <sheet name="Calculos" sheetId="17" state="hidden" r:id="rId2"/>
    <sheet name="Gastos_Ene" sheetId="15" state="hidden" r:id="rId3"/>
    <sheet name="Recursos Gestionados" sheetId="16" state="hidden" r:id="rId4"/>
  </sheets>
  <definedNames>
    <definedName name="_xlnm._FilterDatabase" localSheetId="0" hidden="1">'PA 2022'!$H$8:$I$20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C10" i="14" l="1"/>
  <c r="AC9" i="14"/>
  <c r="AB20" i="14" l="1"/>
  <c r="E2" i="17" l="1"/>
  <c r="E21" i="17" s="1"/>
  <c r="P11" i="14"/>
  <c r="E20" i="17"/>
  <c r="E7" i="17"/>
  <c r="V11" i="14" l="1"/>
  <c r="E4" i="17"/>
  <c r="E3" i="17"/>
  <c r="B7" i="17"/>
  <c r="B2" i="17"/>
  <c r="A3" i="16"/>
  <c r="G5" i="16"/>
  <c r="H5" i="16"/>
  <c r="F5" i="16"/>
  <c r="E5" i="16"/>
  <c r="B4" i="16"/>
  <c r="B3" i="16"/>
  <c r="A4" i="16"/>
  <c r="H3" i="16"/>
  <c r="H4" i="16"/>
  <c r="H2" i="16"/>
  <c r="B2" i="16"/>
  <c r="A2" i="16"/>
  <c r="P12" i="14" l="1"/>
  <c r="V10" i="14" l="1"/>
  <c r="V12" i="14" s="1"/>
  <c r="V14" i="14" l="1"/>
  <c r="V19" i="14"/>
  <c r="V16" i="14"/>
  <c r="V9" i="14"/>
  <c r="V72" i="15"/>
  <c r="V71" i="15"/>
  <c r="V70" i="15"/>
  <c r="V69" i="15"/>
  <c r="V68" i="15"/>
  <c r="N70" i="15"/>
  <c r="N72" i="15"/>
  <c r="N71" i="15"/>
  <c r="N69" i="15"/>
  <c r="N68" i="15"/>
  <c r="N10" i="14" l="1"/>
  <c r="N9" i="14"/>
  <c r="A20" i="14"/>
  <c r="N19" i="14"/>
  <c r="N18" i="14"/>
  <c r="N17" i="14"/>
  <c r="N16" i="14"/>
  <c r="N15" i="14"/>
  <c r="N14" i="14"/>
  <c r="N13" i="14"/>
  <c r="N12" i="14"/>
  <c r="N11" i="14"/>
  <c r="N20" i="14" l="1"/>
  <c r="U10" i="14"/>
  <c r="U11" i="14"/>
  <c r="U12" i="14"/>
  <c r="U13" i="14"/>
  <c r="U14" i="14"/>
  <c r="U15" i="14"/>
  <c r="U16" i="14"/>
  <c r="U17" i="14"/>
  <c r="U18" i="14"/>
  <c r="U19" i="14"/>
  <c r="U9" i="14"/>
  <c r="U20" i="14" l="1"/>
  <c r="AA19" i="14"/>
  <c r="AA18" i="14"/>
  <c r="AA17" i="14"/>
  <c r="AA16" i="14"/>
  <c r="AA15" i="14"/>
  <c r="AA14" i="14"/>
  <c r="AA13" i="14"/>
  <c r="AA12" i="14"/>
  <c r="AA11" i="14"/>
  <c r="AA9" i="14"/>
  <c r="AA10" i="14" l="1"/>
  <c r="AA20" i="14" s="1"/>
  <c r="AB15" i="14" l="1"/>
  <c r="P20" i="14"/>
  <c r="W20" i="14"/>
  <c r="X20" i="14"/>
  <c r="Y20" i="14"/>
  <c r="Z20" i="14"/>
  <c r="Q20" i="14"/>
  <c r="R20" i="14"/>
  <c r="S20" i="14"/>
  <c r="T20" i="14"/>
  <c r="AB18" i="14"/>
  <c r="AC20" i="14"/>
  <c r="AB17" i="14" l="1"/>
  <c r="AB19" i="14"/>
  <c r="AB13" i="14"/>
  <c r="AB12" i="14"/>
  <c r="AB10" i="14"/>
  <c r="AB14" i="14"/>
  <c r="AB9" i="14"/>
  <c r="AB16" i="14"/>
  <c r="V20" i="14"/>
  <c r="AB11" i="14" l="1"/>
</calcChain>
</file>

<file path=xl/sharedStrings.xml><?xml version="1.0" encoding="utf-8"?>
<sst xmlns="http://schemas.openxmlformats.org/spreadsheetml/2006/main" count="532" uniqueCount="313">
  <si>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</si>
  <si>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</si>
  <si>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</si>
  <si>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</si>
  <si>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</si>
  <si>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</si>
  <si>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</si>
  <si>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</si>
  <si>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</si>
  <si>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</si>
  <si>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</si>
  <si>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</si>
  <si>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</si>
  <si>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</si>
  <si>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</si>
  <si>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</si>
  <si>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</si>
  <si>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</si>
  <si>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</si>
  <si>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</si>
  <si>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</si>
  <si>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</si>
  <si>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</si>
  <si>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</si>
  <si>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</si>
  <si>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</si>
  <si>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</si>
  <si>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</si>
  <si>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</si>
  <si>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</si>
  <si>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</si>
  <si>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</si>
  <si>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</si>
  <si>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</si>
  <si>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</si>
  <si>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</si>
  <si>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</si>
  <si>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</si>
  <si>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</si>
  <si>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</si>
  <si>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</si>
  <si>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</si>
  <si>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</si>
  <si>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</si>
  <si>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2.3.2.02.02.007
2.3.2.02.02.009</t>
  </si>
  <si>
    <t>IMEBU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</si>
  <si>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</si>
  <si>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</si>
  <si>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</si>
  <si>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</si>
  <si>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</si>
  <si>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</si>
  <si>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</si>
  <si>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</si>
  <si>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</si>
  <si>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</si>
  <si>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</si>
  <si>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</si>
  <si>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</si>
  <si>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</si>
  <si>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</si>
  <si>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</si>
  <si>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</si>
  <si>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</si>
  <si>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</si>
  <si>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</si>
  <si>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</si>
  <si>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</si>
  <si>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</si>
  <si>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</si>
  <si>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</si>
  <si>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</si>
  <si>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</si>
  <si>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</si>
  <si>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</si>
  <si>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</si>
  <si>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APOYO DEL FONDO DE FOMENTO Y CRÉDITO DE APOYO DEL IMEBU, PROGRAMA BANCA CIUDADANA EN EL MUNICIPIO DE BUCARAMANGA</t>
  </si>
  <si>
    <t>Identificar habilidades y destrezas de emprendedores, empresarios y ciudadanos para orientarlos hacia el emprendimiento o la empleabilidad.</t>
  </si>
  <si>
    <t xml:space="preserve"> PLAN DE ACCIÓN - PLAN DE DESARROLLO MUNICIPAL
INSTITUTO MUNICIPAL DE EMPLEO Y FOMENTO EMPRESARIAL DE BUCARAMANGA - IMEBU</t>
  </si>
  <si>
    <t>FORTALECIMIENTO DE LOS PROCESOS DEL INSTITUTO MUNICIPAL DE EMPLEO Y FOMENTO EMPRESARIAL DEL MUNICIPIO DE BUCARAMANGA</t>
  </si>
  <si>
    <t>Asesorar técnicamente a emprendedores y/o empresarios en etapa de aceleración en programas de formación  empresarial.
Realizar adecuaciones en espacio para prestación  de servicios de consultoria a emprendedores y/o empresarios  en etapa de aceleración  y Coworking.</t>
  </si>
  <si>
    <t>Apoyar los procesos administrativos, juridicos y de control interno del IMEBU.
Realizar acompañamiento, seguimiento y control de los programas y proyectos misionales del IMEBU.</t>
  </si>
  <si>
    <t>Brindar formación en competencias personales y/o técnicas para el trabajo
Realizar intermediación laboral entre oferentes de trabajo y buscadores de empleo.
Ofrecer acompañamiento a las empresas en la estructuración y selección de perfiles adecuados a sus requerimientos.
Formular la política pública de empleo y trabajo decente de la ciudad.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</si>
  <si>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reactivación y sostenimiento de la economía.
Brindar acompañamiento a los proyectos productivos de la población victima.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</si>
  <si>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</t>
  </si>
  <si>
    <t>Otorgar créditos para el emprendimiento y/o fortalecimiento financiero de empresas orientados a capital de trabajo, nómina y/o activos fijos.
Realizar acompañamiento técnico y visitas pos crédito a los emprendimientos y/o empresas apoyadas.</t>
  </si>
  <si>
    <t>Otorgar créditos para el emprendimiento y/o fortalecimiento financiero de empresas orientadas a  la innovación y/o incorporación de tecnología.</t>
  </si>
  <si>
    <t>Luis Gonzalo Gómez Guerrero</t>
  </si>
  <si>
    <r>
      <t xml:space="preserve">Código:  </t>
    </r>
    <r>
      <rPr>
        <sz val="11"/>
        <rFont val="Arial"/>
        <family val="2"/>
      </rPr>
      <t>F-DPM-1210-238,37-030</t>
    </r>
  </si>
  <si>
    <t>Código BPIN</t>
  </si>
  <si>
    <t>1.2.1.0.0 </t>
  </si>
  <si>
    <t>Servicios para la comunidad, sociales y personales-FORTALECIMIENTO </t>
  </si>
  <si>
    <t>IMEB </t>
  </si>
  <si>
    <t>2.3.2.02.02.009.06 </t>
  </si>
  <si>
    <t>220035 </t>
  </si>
  <si>
    <t>Servicios para la comunidad, sociales y personales-COWORKING </t>
  </si>
  <si>
    <t>2.3.2.02.02.009.05 </t>
  </si>
  <si>
    <t>220034 </t>
  </si>
  <si>
    <t>Servicios para la comunidad, sociales y personales -EMPLEO </t>
  </si>
  <si>
    <t>2.3.2.02.02.009.04 </t>
  </si>
  <si>
    <t>220033 </t>
  </si>
  <si>
    <t>Servicios para la comunidad, sociales y personales- CDE </t>
  </si>
  <si>
    <t>2.3.2.02.02.009.03 </t>
  </si>
  <si>
    <t>220032 </t>
  </si>
  <si>
    <t>Servicios para la comunidad, sociales y personales-BANCA </t>
  </si>
  <si>
    <t>2.3.2.02.02.009.02 </t>
  </si>
  <si>
    <t>220031 </t>
  </si>
  <si>
    <t>1.3.2.3.05 </t>
  </si>
  <si>
    <t>2.3.2.02.02.009.01 </t>
  </si>
  <si>
    <t>220030 </t>
  </si>
  <si>
    <t>  </t>
  </si>
  <si>
    <t>Servicios para la comunidad, sociales y personales </t>
  </si>
  <si>
    <t>2.3.2.02.02.009 </t>
  </si>
  <si>
    <t>Servicios financieros y servicios conexos, servicios inmobiliarios y servicios de leasing-CDE </t>
  </si>
  <si>
    <t>2.3.2.02.02.007 </t>
  </si>
  <si>
    <t>220029 </t>
  </si>
  <si>
    <t>Servicios financieros y servicios conexos, servicios inmobiliarios y servicios de leasing-COWORKING </t>
  </si>
  <si>
    <t>220028 </t>
  </si>
  <si>
    <t>Servicios de alojamiento; servicios de suministro de comidas y bebidas; servicios de transporte; y servicios de distribución de electricidad, gas y agua-CDE </t>
  </si>
  <si>
    <t>2.3.2.02.02.006 </t>
  </si>
  <si>
    <t>220027 </t>
  </si>
  <si>
    <t>Adquisición de servicios </t>
  </si>
  <si>
    <t>2.3.2.02.02 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</si>
  <si>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</si>
  <si>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</si>
  <si>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</si>
  <si>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</si>
  <si>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</si>
  <si>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</si>
  <si>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220026 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</si>
  <si>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</si>
  <si>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</si>
  <si>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</si>
  <si>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</si>
  <si>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</si>
  <si>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</si>
  <si>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220025 </t>
  </si>
  <si>
    <t>220024 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</si>
  <si>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</si>
  <si>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</si>
  <si>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</si>
  <si>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</si>
  <si>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</si>
  <si>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</si>
  <si>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2.1.2.02.02.009 </t>
  </si>
  <si>
    <t>220023 </t>
  </si>
  <si>
    <t>Servicios prestados a las empresas y servicios de producción </t>
  </si>
  <si>
    <t>2.1.2.02.02.008 </t>
  </si>
  <si>
    <t>220022 </t>
  </si>
  <si>
    <t>Servicios financieros y servicios conexos, servicios inmobiliarios y servicios de leasing </t>
  </si>
  <si>
    <t>2.1.2.02.02.007 </t>
  </si>
  <si>
    <t>220021 </t>
  </si>
  <si>
    <t>Servicios de alojamiento; servicios de suministro de comidas y bebidas; servicios de transporte; y servicios de distribución de electricidad, gas y agua </t>
  </si>
  <si>
    <t>2.1.2.02.02.006 </t>
  </si>
  <si>
    <t>220020 </t>
  </si>
  <si>
    <t>2.1.2.02.02 </t>
  </si>
  <si>
    <t>Productos metalicos y paquetes de software </t>
  </si>
  <si>
    <t>2.1.2.02.01.004 </t>
  </si>
  <si>
    <t>220019 </t>
  </si>
  <si>
    <t>Otros bienes transportables (excepto productos metálicos, maquinaria y equipo) </t>
  </si>
  <si>
    <t>2.1.2.02.01.003 </t>
  </si>
  <si>
    <t>220018 </t>
  </si>
  <si>
    <t>Productos alimenticios, bebidas y tabaco; textiles, prendas de vestir y productos de cuero </t>
  </si>
  <si>
    <t>2.1.2.02.01.002 </t>
  </si>
  <si>
    <t>220017 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</si>
  <si>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</si>
  <si>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</si>
  <si>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</si>
  <si>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</si>
  <si>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</si>
  <si>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</si>
  <si>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</si>
  <si>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</si>
  <si>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220016 </t>
  </si>
  <si>
    <t>Indemnización por vacaciones </t>
  </si>
  <si>
    <t>2.1.1.01.03.001.02 </t>
  </si>
  <si>
    <t>220015 </t>
  </si>
  <si>
    <t>Vacaciones </t>
  </si>
  <si>
    <t>2.1.1.01.03.001.01 </t>
  </si>
  <si>
    <t>220014 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</si>
  <si>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</si>
  <si>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</si>
  <si>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</si>
  <si>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</si>
  <si>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</si>
  <si>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</si>
  <si>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220013 </t>
  </si>
  <si>
    <t>Aportes al ICBF </t>
  </si>
  <si>
    <t>2.1.1.01.02.006 </t>
  </si>
  <si>
    <t>220012 </t>
  </si>
  <si>
    <t>Aportes generales al sistema de riesgos laborales </t>
  </si>
  <si>
    <t>2.1.1.01.02.005 </t>
  </si>
  <si>
    <t>220011 </t>
  </si>
  <si>
    <t>Aportes a cajas de compensación familiar </t>
  </si>
  <si>
    <t>2.1.1.01.02.004 </t>
  </si>
  <si>
    <t>220010 </t>
  </si>
  <si>
    <t>Aportes de cesantías </t>
  </si>
  <si>
    <t>2.1.1.01.02.003 </t>
  </si>
  <si>
    <t>220009 </t>
  </si>
  <si>
    <t>Aportes a la seguridad social en salud </t>
  </si>
  <si>
    <t>2.1.1.01.02.002 </t>
  </si>
  <si>
    <t>220008 </t>
  </si>
  <si>
    <t>Aportes a la seguridad social en pensiones </t>
  </si>
  <si>
    <t>2.1.1.01.02.001 </t>
  </si>
  <si>
    <t>220007 </t>
  </si>
  <si>
    <t>Contribuciones inherentes a la nómina </t>
  </si>
  <si>
    <t>2.1.1.01.02 </t>
  </si>
  <si>
    <t>Factores salariales especiales </t>
  </si>
  <si>
    <t>2.1.1.01.01.002 </t>
  </si>
  <si>
    <t>220006 </t>
  </si>
  <si>
    <t>Prima de vacaciones </t>
  </si>
  <si>
    <t>2.1.1.01.01.001.08.02 </t>
  </si>
  <si>
    <t>220005 </t>
  </si>
  <si>
    <t>Prima de navidad </t>
  </si>
  <si>
    <t>2.1.1.01.01.001.08.01 </t>
  </si>
  <si>
    <t>220004 </t>
  </si>
  <si>
    <t>2.1.1.01.01.001.08 </t>
  </si>
  <si>
    <t>Bonificación por servicios prestados </t>
  </si>
  <si>
    <t>2.1.1.01.01.001.07 </t>
  </si>
  <si>
    <t>220003 </t>
  </si>
  <si>
    <t>Prima de servicios </t>
  </si>
  <si>
    <t>2.1.1.01.01.001.06 </t>
  </si>
  <si>
    <t>220002 </t>
  </si>
  <si>
    <t>Sueldo básico </t>
  </si>
  <si>
    <t>2.1.1.01.01.001.01 </t>
  </si>
  <si>
    <t>220001 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</si>
  <si>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</si>
  <si>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</si>
  <si>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</si>
  <si>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</si>
  <si>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</si>
  <si>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</si>
  <si>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</si>
  <si>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</si>
  <si>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</si>
  <si>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</si>
  <si>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</si>
  <si>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</si>
  <si>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</si>
  <si>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</si>
  <si>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</si>
  <si>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</si>
  <si>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</si>
  <si>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</si>
  <si>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</si>
  <si>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</si>
  <si>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</si>
  <si>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</si>
  <si>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</si>
  <si>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</si>
  <si>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</si>
  <si>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</si>
  <si>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</si>
  <si>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</si>
  <si>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</si>
  <si>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</si>
  <si>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</si>
  <si>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</si>
  <si>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</si>
  <si>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</si>
  <si>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</si>
  <si>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</si>
  <si>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</si>
  <si>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</si>
  <si>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</si>
  <si>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GUSTAVO - GUSTAVO RAMIREZ BONELLS</t>
  </si>
  <si>
    <t>Fecha de Impresión: 03.02.2022 Hora: 09:15:am</t>
  </si>
  <si>
    <t>Periodo comprendido entre 01-01-2022 y 31-01-2022</t>
  </si>
  <si>
    <t>EJECUCION PRESUPUESTAL DE GASTOS</t>
  </si>
  <si>
    <t>NIT: 00804014968 - 1</t>
  </si>
  <si>
    <t>INSTITUTO MUNICIPAL DE EMPLEO Y FOMENTO EMPRESARIAL - IMEBU</t>
  </si>
  <si>
    <t>PRESUPUESTO DEFINITIVO</t>
  </si>
  <si>
    <t>CDP</t>
  </si>
  <si>
    <t>RP</t>
  </si>
  <si>
    <t>PAGOS</t>
  </si>
  <si>
    <t>PROYECTO</t>
  </si>
  <si>
    <t>CDE</t>
  </si>
  <si>
    <t>COWORKING</t>
  </si>
  <si>
    <t>BANCA</t>
  </si>
  <si>
    <t>EMPLEO</t>
  </si>
  <si>
    <t>FORTALECIMIENTO</t>
  </si>
  <si>
    <t>Contrato</t>
  </si>
  <si>
    <t>Cooperante</t>
  </si>
  <si>
    <t>Camara de comercio</t>
  </si>
  <si>
    <t>Meta</t>
  </si>
  <si>
    <t>Proyecto</t>
  </si>
  <si>
    <t>Aporte Cooperante</t>
  </si>
  <si>
    <t>Total Convenio</t>
  </si>
  <si>
    <t>Convenio CCT 001 - 2022</t>
  </si>
  <si>
    <t>Aporte Dinero IMEBU</t>
  </si>
  <si>
    <t>Aporte Especie IMEBU</t>
  </si>
  <si>
    <t>Comfenalco</t>
  </si>
  <si>
    <t>Convenio CA 002 - 2022</t>
  </si>
  <si>
    <t>Convenio CA 001 - 2022</t>
  </si>
  <si>
    <t>Arriendo Chapinero</t>
  </si>
  <si>
    <t>VALOR DE LA META</t>
  </si>
  <si>
    <t>Coordinador Market Place CDE</t>
  </si>
  <si>
    <t>Profesional de apoyo 1 Market Place CDE</t>
  </si>
  <si>
    <t>Profesional de apoyo 2 Market Place CDE</t>
  </si>
  <si>
    <t>Profesional de apoyo 3 Market Place CDE</t>
  </si>
  <si>
    <t>Profesional de apoyo 4 Market Place CDE</t>
  </si>
  <si>
    <t>Profesional de apoyo 1 CDE Virtual</t>
  </si>
  <si>
    <t>Profesional de apoyo 2 CDE Virtual</t>
  </si>
  <si>
    <t>Profesional de apoyo 3 CDE Virtual</t>
  </si>
  <si>
    <t>Profesional de apoyo 4 CDE Virtual</t>
  </si>
  <si>
    <t>Profesional líder CDE Virtual</t>
  </si>
  <si>
    <t>DESCRIPCIÓN</t>
  </si>
  <si>
    <t>Incluye valor convenio comfenalco y camara (dinero y especie) y arriendo</t>
  </si>
  <si>
    <t>Convenio CDE Camara de comercio</t>
  </si>
  <si>
    <t>Convenio CDE Comfenalco</t>
  </si>
  <si>
    <t>Incluye CPS Market place y CDE virtual</t>
  </si>
  <si>
    <t>VALOR</t>
  </si>
  <si>
    <t>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</si>
</sst>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\ #,##0;\-&quot;$&quot;\ #,##0"/>
    <numFmt numFmtId="165" formatCode="_-&quot;$&quot;\ * #,##0_-;\-&quot;$&quot;\ * #,##0_-;_-&quot;$&quot;\ * &quot;-&quot;_-;_-@_-"/>
    <numFmt numFmtId="166" formatCode="_-&quot;$&quot;\ * #,##0.00_-;\-&quot;$&quot;\ * #,##0.00_-;_-&quot;$&quot;\ * &quot;-&quot;??_-;_-@_-"/>
    <numFmt numFmtId="167" formatCode="dd/mm/yyyy;@"/>
    <numFmt numFmtId="168" formatCode="_-&quot;$&quot;\ * #,##0_-;\-&quot;$&quot;\ * #,##0_-;_-&quot;$&quot;\ * &quot;-&quot;??_-;_-@_-"/>
    <numFmt numFmtId="169" formatCode="&quot;$&quot;\ #,##0"/>
  </numFmts>
  <fonts count="17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7" fillId="0" borderId="0"/>
    <xf numFmtId="0" fontId="2" fillId="0" borderId="0"/>
    <xf numFmtId="0" fontId="2" fillId="0" borderId="0"/>
    <xf numFmtId="165" fontId="5" fillId="0" borderId="0" applyFont="0" applyFill="0" applyBorder="0" applyAlignment="0" applyProtection="0"/>
    <xf numFmtId="0" fontId="1" fillId="0" borderId="0"/>
  </cellStyleXfs>
  <cellXfs count="118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9" fontId="9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168" fontId="9" fillId="2" borderId="2" xfId="108" applyNumberFormat="1" applyFont="1" applyFill="1" applyBorder="1" applyAlignment="1">
      <alignment vertical="center"/>
    </xf>
    <xf numFmtId="9" fontId="9" fillId="2" borderId="2" xfId="107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justify"/>
    </xf>
    <xf numFmtId="0" fontId="8" fillId="2" borderId="5" xfId="0" applyFont="1" applyFill="1" applyBorder="1"/>
    <xf numFmtId="9" fontId="9" fillId="2" borderId="5" xfId="0" applyNumberFormat="1" applyFont="1" applyFill="1" applyBorder="1" applyAlignment="1">
      <alignment horizontal="center" vertical="center"/>
    </xf>
    <xf numFmtId="9" fontId="9" fillId="2" borderId="3" xfId="0" applyNumberFormat="1" applyFont="1" applyFill="1" applyBorder="1" applyAlignment="1">
      <alignment horizontal="center" vertical="center"/>
    </xf>
    <xf numFmtId="168" fontId="8" fillId="2" borderId="2" xfId="108" applyNumberFormat="1" applyFont="1" applyFill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3" fontId="11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9" fontId="8" fillId="0" borderId="2" xfId="107" applyFont="1" applyFill="1" applyBorder="1" applyAlignment="1">
      <alignment horizontal="center" vertical="center" wrapText="1"/>
    </xf>
    <xf numFmtId="169" fontId="8" fillId="0" borderId="2" xfId="0" applyNumberFormat="1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169" fontId="8" fillId="0" borderId="2" xfId="108" applyNumberFormat="1" applyFont="1" applyFill="1" applyBorder="1" applyAlignment="1">
      <alignment horizontal="right" vertical="center" wrapText="1"/>
    </xf>
    <xf numFmtId="169" fontId="10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/>
    </xf>
    <xf numFmtId="169" fontId="0" fillId="0" borderId="0" xfId="0" applyNumberFormat="1" applyFont="1"/>
    <xf numFmtId="167" fontId="0" fillId="0" borderId="2" xfId="0" applyNumberFormat="1" applyFont="1" applyBorder="1" applyAlignment="1">
      <alignment horizontal="justify" vertical="center" wrapText="1"/>
    </xf>
    <xf numFmtId="0" fontId="0" fillId="3" borderId="0" xfId="0" applyFont="1" applyFill="1" applyBorder="1" applyAlignment="1">
      <alignment horizontal="right" vertical="top"/>
    </xf>
    <xf numFmtId="168" fontId="8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9" fontId="10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right"/>
    </xf>
    <xf numFmtId="0" fontId="0" fillId="0" borderId="0" xfId="0" applyFont="1" applyAlignment="1">
      <alignment horizontal="center"/>
    </xf>
    <xf numFmtId="169" fontId="8" fillId="0" borderId="2" xfId="0" applyNumberFormat="1" applyFont="1" applyBorder="1" applyAlignment="1">
      <alignment horizontal="right" vertical="center" wrapText="1"/>
    </xf>
    <xf numFmtId="0" fontId="8" fillId="3" borderId="0" xfId="0" applyFont="1" applyFill="1" applyBorder="1" applyAlignment="1">
      <alignment vertical="top"/>
    </xf>
    <xf numFmtId="0" fontId="8" fillId="0" borderId="0" xfId="0" applyFont="1"/>
    <xf numFmtId="169" fontId="8" fillId="0" borderId="1" xfId="0" applyNumberFormat="1" applyFont="1" applyFill="1" applyBorder="1" applyAlignment="1">
      <alignment horizontal="center" vertical="center" wrapText="1"/>
    </xf>
    <xf numFmtId="169" fontId="8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right" vertical="center"/>
    </xf>
    <xf numFmtId="1" fontId="0" fillId="0" borderId="2" xfId="0" applyNumberFormat="1" applyFont="1" applyBorder="1" applyAlignment="1">
      <alignment horizontal="right" vertical="center" wrapText="1"/>
    </xf>
    <xf numFmtId="0" fontId="0" fillId="3" borderId="0" xfId="0" applyFont="1" applyFill="1" applyBorder="1" applyAlignment="1">
      <alignment horizontal="center" vertical="top"/>
    </xf>
    <xf numFmtId="168" fontId="8" fillId="2" borderId="2" xfId="108" applyNumberFormat="1" applyFont="1" applyFill="1" applyBorder="1" applyAlignment="1">
      <alignment horizontal="center" vertical="center"/>
    </xf>
    <xf numFmtId="3" fontId="8" fillId="0" borderId="2" xfId="0" applyNumberFormat="1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167" fontId="8" fillId="0" borderId="2" xfId="0" applyNumberFormat="1" applyFont="1" applyBorder="1" applyAlignment="1">
      <alignment horizontal="justify" vertical="center" wrapText="1"/>
    </xf>
    <xf numFmtId="9" fontId="8" fillId="0" borderId="1" xfId="107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167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8" fillId="3" borderId="0" xfId="112" applyFont="1" applyFill="1" applyBorder="1" applyAlignment="1">
      <alignment vertical="top"/>
    </xf>
    <xf numFmtId="169" fontId="8" fillId="0" borderId="2" xfId="0" applyNumberFormat="1" applyFont="1" applyFill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164" fontId="9" fillId="2" borderId="2" xfId="108" applyNumberFormat="1" applyFont="1" applyFill="1" applyBorder="1" applyAlignment="1">
      <alignment horizontal="right" vertical="center" wrapText="1"/>
    </xf>
    <xf numFmtId="164" fontId="9" fillId="2" borderId="1" xfId="108" applyNumberFormat="1" applyFont="1" applyFill="1" applyBorder="1" applyAlignment="1">
      <alignment horizontal="right" vertical="center" wrapText="1"/>
    </xf>
    <xf numFmtId="14" fontId="0" fillId="3" borderId="0" xfId="0" applyNumberFormat="1" applyFont="1" applyFill="1" applyBorder="1" applyAlignment="1">
      <alignment vertical="top"/>
    </xf>
    <xf numFmtId="14" fontId="6" fillId="3" borderId="0" xfId="0" applyNumberFormat="1" applyFont="1" applyFill="1" applyBorder="1" applyAlignment="1">
      <alignment vertical="top"/>
    </xf>
    <xf numFmtId="0" fontId="0" fillId="2" borderId="2" xfId="0" applyFont="1" applyFill="1" applyBorder="1" applyAlignment="1">
      <alignment vertical="center"/>
    </xf>
    <xf numFmtId="0" fontId="1" fillId="0" borderId="0" xfId="113"/>
    <xf numFmtId="4" fontId="13" fillId="4" borderId="7" xfId="113" applyNumberFormat="1" applyFont="1" applyFill="1" applyBorder="1" applyAlignment="1">
      <alignment horizontal="right" wrapText="1"/>
    </xf>
    <xf numFmtId="0" fontId="13" fillId="4" borderId="7" xfId="113" applyFont="1" applyFill="1" applyBorder="1" applyAlignment="1">
      <alignment horizontal="right" wrapText="1"/>
    </xf>
    <xf numFmtId="0" fontId="13" fillId="4" borderId="7" xfId="113" applyFont="1" applyFill="1" applyBorder="1" applyAlignment="1">
      <alignment wrapText="1"/>
    </xf>
    <xf numFmtId="0" fontId="14" fillId="0" borderId="7" xfId="113" applyFont="1" applyBorder="1" applyAlignment="1">
      <alignment horizontal="center" vertical="center" wrapText="1"/>
    </xf>
    <xf numFmtId="0" fontId="13" fillId="0" borderId="0" xfId="113" applyFont="1" applyAlignment="1">
      <alignment wrapText="1"/>
    </xf>
    <xf numFmtId="0" fontId="15" fillId="0" borderId="0" xfId="113" applyFont="1" applyAlignment="1">
      <alignment wrapText="1"/>
    </xf>
    <xf numFmtId="0" fontId="15" fillId="5" borderId="0" xfId="113" applyFont="1" applyFill="1" applyAlignment="1">
      <alignment wrapText="1"/>
    </xf>
    <xf numFmtId="0" fontId="15" fillId="6" borderId="0" xfId="113" applyFont="1" applyFill="1" applyAlignment="1">
      <alignment wrapText="1"/>
    </xf>
    <xf numFmtId="0" fontId="16" fillId="5" borderId="0" xfId="113" applyFont="1" applyFill="1" applyAlignment="1">
      <alignment wrapText="1"/>
    </xf>
    <xf numFmtId="4" fontId="1" fillId="0" borderId="0" xfId="113" applyNumberFormat="1"/>
    <xf numFmtId="0" fontId="15" fillId="0" borderId="0" xfId="113" applyFont="1" applyAlignment="1">
      <alignment horizontal="center" wrapText="1"/>
    </xf>
    <xf numFmtId="0" fontId="13" fillId="4" borderId="7" xfId="113" applyFont="1" applyFill="1" applyBorder="1" applyAlignment="1">
      <alignment horizontal="center" wrapText="1"/>
    </xf>
    <xf numFmtId="0" fontId="1" fillId="0" borderId="0" xfId="113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justify" vertical="center"/>
    </xf>
    <xf numFmtId="168" fontId="0" fillId="0" borderId="0" xfId="108" applyNumberFormat="1" applyFont="1" applyAlignment="1">
      <alignment horizontal="justify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8" fontId="0" fillId="0" borderId="0" xfId="108" applyNumberFormat="1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68" fontId="0" fillId="0" borderId="0" xfId="0" applyNumberFormat="1" applyFill="1" applyAlignment="1">
      <alignment vertical="center"/>
    </xf>
    <xf numFmtId="0" fontId="6" fillId="0" borderId="0" xfId="0" applyFont="1" applyAlignment="1">
      <alignment horizontal="center"/>
    </xf>
    <xf numFmtId="168" fontId="0" fillId="0" borderId="0" xfId="0" applyNumberFormat="1"/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168" fontId="6" fillId="0" borderId="0" xfId="0" applyNumberFormat="1" applyFont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168" fontId="6" fillId="0" borderId="0" xfId="0" applyNumberFormat="1" applyFont="1" applyFill="1" applyAlignment="1">
      <alignment vertical="center"/>
    </xf>
    <xf numFmtId="4" fontId="0" fillId="0" borderId="0" xfId="0" applyNumberFormat="1"/>
    <xf numFmtId="2" fontId="9" fillId="0" borderId="2" xfId="109" applyNumberFormat="1" applyFont="1" applyBorder="1" applyAlignment="1">
      <alignment horizontal="left" vertical="center" wrapText="1"/>
    </xf>
    <xf numFmtId="2" fontId="9" fillId="0" borderId="2" xfId="109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2" fontId="8" fillId="0" borderId="2" xfId="109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2" fontId="9" fillId="0" borderId="2" xfId="109" applyNumberFormat="1" applyFont="1" applyBorder="1" applyAlignment="1">
      <alignment horizontal="center" vertical="center" wrapText="1"/>
    </xf>
    <xf numFmtId="2" fontId="9" fillId="0" borderId="1" xfId="109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14" fontId="0" fillId="0" borderId="1" xfId="0" applyNumberFormat="1" applyFont="1" applyFill="1" applyBorder="1" applyAlignment="1">
      <alignment horizontal="center" vertical="top"/>
    </xf>
    <xf numFmtId="0" fontId="15" fillId="0" borderId="0" xfId="113" applyFont="1" applyAlignment="1">
      <alignment wrapText="1"/>
    </xf>
    <xf numFmtId="0" fontId="13" fillId="0" borderId="0" xfId="113" applyFont="1" applyAlignment="1">
      <alignment horizontal="left" wrapText="1"/>
    </xf>
  </cellXfs>
  <cellStyles count="11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Moneda [0]" xfId="112" builtinId="7"/>
    <cellStyle name="Normal" xfId="0" builtinId="0"/>
    <cellStyle name="Normal 2" xfId="109"/>
    <cellStyle name="Normal 3" xfId="113"/>
    <cellStyle name="Normal 4" xfId="111"/>
    <cellStyle name="Normal 5" xfId="110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9D9D9"/>
      <color rgb="FF00CC99"/>
      <color rgb="FFFFFF65"/>
      <color rgb="FFFF71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332507</xdr:colOff>
      <xdr:row>0</xdr:row>
      <xdr:rowOff>23586</xdr:rowOff>
    </xdr:from>
    <xdr:to>
      <xdr:col>1</xdr:col>
      <xdr:colOff>224943</xdr:colOff>
      <xdr:row>3</xdr:row>
      <xdr:rowOff>107124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507" y="23586"/>
          <a:ext cx="629036" cy="616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9"/>
  <sheetViews>
    <sheetView tabSelected="1" zoomScale="60" zoomScaleNormal="60" workbookViewId="0">
      <selection activeCell="I12" sqref="I12"/>
    </sheetView>
  </sheetViews>
  <sheetFormatPr baseColWidth="10" defaultColWidth="11.25" defaultRowHeight="14.25" x14ac:dyDescent="0.2"/>
  <cols>
    <col min="1" max="1" width="9.75" style="1" customWidth="1"/>
    <col min="2" max="2" width="22.5" style="1" customWidth="1"/>
    <col min="3" max="4" width="19.75" style="1" customWidth="1"/>
    <col min="5" max="5" width="53.875" style="1" customWidth="1"/>
    <col min="6" max="6" width="43.75" style="1" customWidth="1"/>
    <col min="7" max="7" width="16.75" style="1" customWidth="1"/>
    <col min="8" max="8" width="43.625" style="1" customWidth="1"/>
    <col min="9" max="9" width="46.5" style="1" customWidth="1"/>
    <col min="10" max="10" width="14.75" style="1" customWidth="1"/>
    <col min="11" max="11" width="16" style="1" customWidth="1"/>
    <col min="12" max="12" width="15.125" style="1" customWidth="1"/>
    <col min="13" max="13" width="14.875" style="1" customWidth="1"/>
    <col min="14" max="14" width="11.25" style="1" customWidth="1"/>
    <col min="15" max="15" width="16.75" style="1" customWidth="1"/>
    <col min="16" max="16" width="23.125" style="35" customWidth="1"/>
    <col min="17" max="18" width="15" style="1" customWidth="1"/>
    <col min="19" max="19" width="23.5" style="41" customWidth="1"/>
    <col min="20" max="20" width="13.625" style="1" customWidth="1"/>
    <col min="21" max="21" width="20.875" style="1" customWidth="1"/>
    <col min="22" max="22" width="21.5" style="38" customWidth="1"/>
    <col min="23" max="26" width="15" style="38" customWidth="1"/>
    <col min="27" max="27" width="18.875" style="1" customWidth="1"/>
    <col min="28" max="28" width="13.75" style="1" customWidth="1"/>
    <col min="29" max="29" width="19.75" style="41" customWidth="1"/>
    <col min="30" max="31" width="15.375" style="1" customWidth="1"/>
    <col min="32" max="16384" width="11.25" style="1"/>
  </cols>
  <sheetData>
    <row r="1" spans="1:31" ht="15" x14ac:dyDescent="0.2">
      <c r="A1" s="108"/>
      <c r="B1" s="111" t="s">
        <v>78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04" t="s">
        <v>88</v>
      </c>
      <c r="AD1" s="104"/>
      <c r="AE1" s="104"/>
    </row>
    <row r="2" spans="1:31" ht="15" x14ac:dyDescent="0.2">
      <c r="A2" s="108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05" t="s">
        <v>36</v>
      </c>
      <c r="AD2" s="105"/>
      <c r="AE2" s="105"/>
    </row>
    <row r="3" spans="1:31" ht="15" x14ac:dyDescent="0.2">
      <c r="A3" s="108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05" t="s">
        <v>33</v>
      </c>
      <c r="AD3" s="105"/>
      <c r="AE3" s="105"/>
    </row>
    <row r="4" spans="1:31" ht="15" x14ac:dyDescent="0.2">
      <c r="A4" s="108"/>
      <c r="B4" s="111"/>
      <c r="C4" s="111"/>
      <c r="D4" s="111"/>
      <c r="E4" s="111"/>
      <c r="F4" s="111"/>
      <c r="G4" s="111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05" t="s">
        <v>32</v>
      </c>
      <c r="AD4" s="105"/>
      <c r="AE4" s="105"/>
    </row>
    <row r="5" spans="1:31" ht="15" x14ac:dyDescent="0.2">
      <c r="A5" s="109" t="s">
        <v>30</v>
      </c>
      <c r="B5" s="109"/>
      <c r="C5" s="109"/>
      <c r="D5" s="114">
        <v>44595</v>
      </c>
      <c r="E5" s="114"/>
      <c r="F5" s="114"/>
      <c r="G5" s="114"/>
      <c r="H5" s="66"/>
      <c r="I5" s="66"/>
      <c r="J5" s="66"/>
      <c r="K5" s="66"/>
      <c r="L5" s="66"/>
      <c r="M5" s="2"/>
      <c r="N5" s="2"/>
      <c r="O5" s="2"/>
      <c r="P5" s="33"/>
      <c r="Q5" s="2"/>
      <c r="R5" s="2"/>
      <c r="S5" s="61"/>
      <c r="T5" s="2"/>
      <c r="U5" s="2"/>
      <c r="V5" s="46"/>
      <c r="W5" s="46"/>
      <c r="X5" s="46"/>
      <c r="Y5" s="46"/>
      <c r="Z5" s="46"/>
      <c r="AA5" s="2"/>
      <c r="AB5" s="2"/>
      <c r="AC5" s="40"/>
      <c r="AD5" s="2"/>
      <c r="AE5" s="3"/>
    </row>
    <row r="6" spans="1:31" ht="15" x14ac:dyDescent="0.2">
      <c r="A6" s="110" t="s">
        <v>31</v>
      </c>
      <c r="B6" s="110"/>
      <c r="C6" s="110"/>
      <c r="D6" s="114">
        <v>44591</v>
      </c>
      <c r="E6" s="114"/>
      <c r="F6" s="114"/>
      <c r="G6" s="115"/>
      <c r="H6" s="67"/>
      <c r="I6" s="67"/>
      <c r="J6" s="67"/>
      <c r="K6" s="67"/>
      <c r="L6" s="67"/>
      <c r="M6" s="2"/>
      <c r="N6" s="2"/>
      <c r="O6" s="2"/>
      <c r="P6" s="33"/>
      <c r="Q6" s="2"/>
      <c r="R6" s="2"/>
      <c r="S6" s="40"/>
      <c r="T6" s="2"/>
      <c r="U6" s="2"/>
      <c r="V6" s="46"/>
      <c r="W6" s="46"/>
      <c r="X6" s="46"/>
      <c r="Y6" s="46"/>
      <c r="Z6" s="46"/>
      <c r="AA6" s="2"/>
      <c r="AB6" s="2"/>
      <c r="AC6" s="40"/>
      <c r="AD6" s="4"/>
      <c r="AE6" s="5"/>
    </row>
    <row r="7" spans="1:31" ht="15" x14ac:dyDescent="0.2">
      <c r="A7" s="68"/>
      <c r="B7" s="107" t="s">
        <v>10</v>
      </c>
      <c r="C7" s="107"/>
      <c r="D7" s="107"/>
      <c r="E7" s="107"/>
      <c r="F7" s="107"/>
      <c r="G7" s="107" t="s">
        <v>11</v>
      </c>
      <c r="H7" s="107"/>
      <c r="I7" s="107"/>
      <c r="J7" s="107"/>
      <c r="K7" s="107"/>
      <c r="L7" s="113" t="s">
        <v>25</v>
      </c>
      <c r="M7" s="113"/>
      <c r="N7" s="113"/>
      <c r="O7" s="107" t="s">
        <v>23</v>
      </c>
      <c r="P7" s="107"/>
      <c r="Q7" s="107"/>
      <c r="R7" s="107"/>
      <c r="S7" s="107"/>
      <c r="T7" s="107"/>
      <c r="U7" s="107"/>
      <c r="V7" s="107" t="s">
        <v>17</v>
      </c>
      <c r="W7" s="107"/>
      <c r="X7" s="107"/>
      <c r="Y7" s="107"/>
      <c r="Z7" s="107"/>
      <c r="AA7" s="107"/>
      <c r="AB7" s="106" t="s">
        <v>18</v>
      </c>
      <c r="AC7" s="106" t="s">
        <v>26</v>
      </c>
      <c r="AD7" s="106" t="s">
        <v>24</v>
      </c>
      <c r="AE7" s="106"/>
    </row>
    <row r="8" spans="1:31" ht="45" x14ac:dyDescent="0.2">
      <c r="A8" s="53" t="s">
        <v>29</v>
      </c>
      <c r="B8" s="54" t="s">
        <v>1</v>
      </c>
      <c r="C8" s="53" t="s">
        <v>6</v>
      </c>
      <c r="D8" s="53" t="s">
        <v>2</v>
      </c>
      <c r="E8" s="53" t="s">
        <v>7</v>
      </c>
      <c r="F8" s="54" t="s">
        <v>19</v>
      </c>
      <c r="G8" s="54" t="s">
        <v>89</v>
      </c>
      <c r="H8" s="54" t="s">
        <v>3</v>
      </c>
      <c r="I8" s="54" t="s">
        <v>15</v>
      </c>
      <c r="J8" s="54" t="s">
        <v>21</v>
      </c>
      <c r="K8" s="54" t="s">
        <v>22</v>
      </c>
      <c r="L8" s="54" t="s">
        <v>4</v>
      </c>
      <c r="M8" s="54" t="s">
        <v>5</v>
      </c>
      <c r="N8" s="54" t="s">
        <v>0</v>
      </c>
      <c r="O8" s="53" t="s">
        <v>9</v>
      </c>
      <c r="P8" s="54" t="s">
        <v>35</v>
      </c>
      <c r="Q8" s="54" t="s">
        <v>8</v>
      </c>
      <c r="R8" s="54" t="s">
        <v>27</v>
      </c>
      <c r="S8" s="54" t="s">
        <v>34</v>
      </c>
      <c r="T8" s="54" t="s">
        <v>12</v>
      </c>
      <c r="U8" s="54" t="s">
        <v>20</v>
      </c>
      <c r="V8" s="54" t="s">
        <v>35</v>
      </c>
      <c r="W8" s="54" t="s">
        <v>8</v>
      </c>
      <c r="X8" s="54" t="s">
        <v>27</v>
      </c>
      <c r="Y8" s="54" t="s">
        <v>34</v>
      </c>
      <c r="Z8" s="54" t="s">
        <v>12</v>
      </c>
      <c r="AA8" s="54" t="s">
        <v>28</v>
      </c>
      <c r="AB8" s="106"/>
      <c r="AC8" s="106"/>
      <c r="AD8" s="54" t="s">
        <v>13</v>
      </c>
      <c r="AE8" s="54" t="s">
        <v>14</v>
      </c>
    </row>
    <row r="9" spans="1:31" ht="122.45" customHeight="1" x14ac:dyDescent="0.2">
      <c r="A9" s="53">
        <v>180</v>
      </c>
      <c r="B9" s="17" t="s">
        <v>38</v>
      </c>
      <c r="C9" s="58" t="s">
        <v>39</v>
      </c>
      <c r="D9" s="18" t="s">
        <v>40</v>
      </c>
      <c r="E9" s="19" t="s">
        <v>41</v>
      </c>
      <c r="F9" s="20" t="s">
        <v>42</v>
      </c>
      <c r="G9" s="44">
        <v>2020680010157</v>
      </c>
      <c r="H9" s="58" t="s">
        <v>43</v>
      </c>
      <c r="I9" s="58" t="s">
        <v>80</v>
      </c>
      <c r="J9" s="57">
        <v>44566</v>
      </c>
      <c r="K9" s="57">
        <v>44926</v>
      </c>
      <c r="L9" s="48">
        <v>800</v>
      </c>
      <c r="M9" s="22">
        <v>9</v>
      </c>
      <c r="N9" s="23">
        <f>IF(M9/L9&gt;100%,100%,M9/L9)</f>
        <v>1.125E-2</v>
      </c>
      <c r="O9" s="57" t="s">
        <v>44</v>
      </c>
      <c r="P9" s="62">
        <v>430000000</v>
      </c>
      <c r="Q9" s="28"/>
      <c r="R9" s="29"/>
      <c r="S9" s="62"/>
      <c r="T9" s="30"/>
      <c r="U9" s="64">
        <f>SUM(P9:T9)</f>
        <v>430000000</v>
      </c>
      <c r="V9" s="62">
        <f>+Gastos_Ene!V69</f>
        <v>352170341</v>
      </c>
      <c r="W9" s="62"/>
      <c r="X9" s="62"/>
      <c r="Y9" s="62"/>
      <c r="Z9" s="62"/>
      <c r="AA9" s="64">
        <f t="shared" ref="AA9:AA19" si="0">SUM(V9:Z9)</f>
        <v>352170341</v>
      </c>
      <c r="AB9" s="24">
        <f>IFERROR(AA9/U9,"-")</f>
        <v>0.81900079302325579</v>
      </c>
      <c r="AC9" s="39">
        <f>+'Recursos Gestionados'!G2</f>
        <v>153470340</v>
      </c>
      <c r="AD9" s="59" t="s">
        <v>45</v>
      </c>
      <c r="AE9" s="63" t="s">
        <v>87</v>
      </c>
    </row>
    <row r="10" spans="1:31" ht="128.25" x14ac:dyDescent="0.2">
      <c r="A10" s="53">
        <v>182</v>
      </c>
      <c r="B10" s="17" t="s">
        <v>38</v>
      </c>
      <c r="C10" s="58" t="s">
        <v>39</v>
      </c>
      <c r="D10" s="18" t="s">
        <v>46</v>
      </c>
      <c r="E10" s="19" t="s">
        <v>47</v>
      </c>
      <c r="F10" s="20" t="s">
        <v>48</v>
      </c>
      <c r="G10" s="45">
        <v>2020680010074</v>
      </c>
      <c r="H10" s="51" t="s">
        <v>49</v>
      </c>
      <c r="I10" s="32" t="s">
        <v>83</v>
      </c>
      <c r="J10" s="57">
        <v>44566</v>
      </c>
      <c r="K10" s="57">
        <v>44926</v>
      </c>
      <c r="L10" s="48">
        <v>1</v>
      </c>
      <c r="M10" s="22">
        <v>1</v>
      </c>
      <c r="N10" s="23">
        <f>IF(M10/L10&gt;100%,100%,M10/L10)</f>
        <v>1</v>
      </c>
      <c r="O10" s="57" t="s">
        <v>50</v>
      </c>
      <c r="P10" s="62">
        <v>771203004</v>
      </c>
      <c r="Q10" s="28"/>
      <c r="R10" s="29"/>
      <c r="S10" s="62"/>
      <c r="T10" s="30"/>
      <c r="U10" s="64">
        <f t="shared" ref="U10:U19" si="1">SUM(P10:T10)</f>
        <v>771203004</v>
      </c>
      <c r="V10" s="62">
        <f>+Calculos!E2</f>
        <v>707809454</v>
      </c>
      <c r="W10" s="62"/>
      <c r="X10" s="62"/>
      <c r="Y10" s="62"/>
      <c r="Z10" s="62"/>
      <c r="AA10" s="64">
        <f t="shared" si="0"/>
        <v>707809454</v>
      </c>
      <c r="AB10" s="24">
        <f t="shared" ref="AB10:AB19" si="2">IFERROR(AA10/U10,"-")</f>
        <v>0.91779914021185527</v>
      </c>
      <c r="AC10" s="25">
        <f>+'Recursos Gestionados'!G3+'Recursos Gestionados'!G4</f>
        <v>306281194</v>
      </c>
      <c r="AD10" s="59" t="s">
        <v>45</v>
      </c>
      <c r="AE10" s="63" t="s">
        <v>87</v>
      </c>
    </row>
    <row r="11" spans="1:31" ht="99.75" x14ac:dyDescent="0.2">
      <c r="A11" s="53">
        <v>183</v>
      </c>
      <c r="B11" s="17" t="s">
        <v>38</v>
      </c>
      <c r="C11" s="58" t="s">
        <v>39</v>
      </c>
      <c r="D11" s="18" t="s">
        <v>46</v>
      </c>
      <c r="E11" s="19" t="s">
        <v>51</v>
      </c>
      <c r="F11" s="20" t="s">
        <v>52</v>
      </c>
      <c r="G11" s="45">
        <v>2020680010074</v>
      </c>
      <c r="H11" s="51" t="s">
        <v>49</v>
      </c>
      <c r="I11" s="32" t="s">
        <v>84</v>
      </c>
      <c r="J11" s="57">
        <v>44566</v>
      </c>
      <c r="K11" s="57">
        <v>44926</v>
      </c>
      <c r="L11" s="49">
        <v>0.35</v>
      </c>
      <c r="M11" s="27">
        <v>0</v>
      </c>
      <c r="N11" s="23">
        <f t="shared" ref="N11:N19" si="3">IF(M11/L11&gt;100%,100%,M11/L11)</f>
        <v>0</v>
      </c>
      <c r="O11" s="57" t="s">
        <v>50</v>
      </c>
      <c r="P11" s="62">
        <f>+Calculos!E7</f>
        <v>276000000</v>
      </c>
      <c r="Q11" s="28"/>
      <c r="R11" s="29"/>
      <c r="S11" s="62"/>
      <c r="T11" s="30"/>
      <c r="U11" s="64">
        <f t="shared" si="1"/>
        <v>276000000</v>
      </c>
      <c r="V11" s="62">
        <f>+Calculos!E7</f>
        <v>276000000</v>
      </c>
      <c r="W11" s="62"/>
      <c r="X11" s="62"/>
      <c r="Y11" s="62"/>
      <c r="Z11" s="62"/>
      <c r="AA11" s="64">
        <f t="shared" si="0"/>
        <v>276000000</v>
      </c>
      <c r="AB11" s="24">
        <f t="shared" si="2"/>
        <v>1</v>
      </c>
      <c r="AC11" s="25"/>
      <c r="AD11" s="59" t="s">
        <v>45</v>
      </c>
      <c r="AE11" s="63" t="s">
        <v>87</v>
      </c>
    </row>
    <row r="12" spans="1:31" ht="115.15" customHeight="1" x14ac:dyDescent="0.2">
      <c r="A12" s="53">
        <v>184</v>
      </c>
      <c r="B12" s="17" t="s">
        <v>38</v>
      </c>
      <c r="C12" s="58" t="s">
        <v>39</v>
      </c>
      <c r="D12" s="18" t="s">
        <v>46</v>
      </c>
      <c r="E12" s="19" t="s">
        <v>53</v>
      </c>
      <c r="F12" s="20" t="s">
        <v>54</v>
      </c>
      <c r="G12" s="45">
        <v>2020680010074</v>
      </c>
      <c r="H12" s="51" t="s">
        <v>49</v>
      </c>
      <c r="I12" s="32" t="s">
        <v>84</v>
      </c>
      <c r="J12" s="57">
        <v>44566</v>
      </c>
      <c r="K12" s="57">
        <v>44926</v>
      </c>
      <c r="L12" s="50">
        <v>2000</v>
      </c>
      <c r="M12" s="55">
        <v>0</v>
      </c>
      <c r="N12" s="56">
        <f t="shared" si="3"/>
        <v>0</v>
      </c>
      <c r="O12" s="57" t="s">
        <v>50</v>
      </c>
      <c r="P12" s="62">
        <f>(1550000000-P10-P11)/2</f>
        <v>251398498</v>
      </c>
      <c r="Q12" s="28"/>
      <c r="R12" s="29"/>
      <c r="S12" s="62"/>
      <c r="T12" s="30"/>
      <c r="U12" s="64">
        <f t="shared" si="1"/>
        <v>251398498</v>
      </c>
      <c r="V12" s="62">
        <f>(Gastos_Ene!V68-V10-V11)/2</f>
        <v>53642911.5</v>
      </c>
      <c r="W12" s="62"/>
      <c r="X12" s="62"/>
      <c r="Y12" s="62"/>
      <c r="Z12" s="62"/>
      <c r="AA12" s="65">
        <f t="shared" si="0"/>
        <v>53642911.5</v>
      </c>
      <c r="AB12" s="52">
        <f t="shared" si="2"/>
        <v>0.21337801111285876</v>
      </c>
      <c r="AC12" s="42"/>
      <c r="AD12" s="60" t="s">
        <v>45</v>
      </c>
      <c r="AE12" s="63" t="s">
        <v>87</v>
      </c>
    </row>
    <row r="13" spans="1:31" ht="90.6" customHeight="1" x14ac:dyDescent="0.2">
      <c r="A13" s="53">
        <v>185</v>
      </c>
      <c r="B13" s="17" t="s">
        <v>38</v>
      </c>
      <c r="C13" s="58" t="s">
        <v>39</v>
      </c>
      <c r="D13" s="18" t="s">
        <v>46</v>
      </c>
      <c r="E13" s="19" t="s">
        <v>55</v>
      </c>
      <c r="F13" s="20" t="s">
        <v>56</v>
      </c>
      <c r="G13" s="45">
        <v>2020680010074</v>
      </c>
      <c r="H13" s="51" t="s">
        <v>49</v>
      </c>
      <c r="I13" s="32" t="s">
        <v>77</v>
      </c>
      <c r="J13" s="57">
        <v>44566</v>
      </c>
      <c r="K13" s="57">
        <v>44926</v>
      </c>
      <c r="L13" s="50">
        <v>800</v>
      </c>
      <c r="M13" s="55">
        <v>0</v>
      </c>
      <c r="N13" s="56">
        <f t="shared" si="3"/>
        <v>0</v>
      </c>
      <c r="O13" s="57" t="s">
        <v>50</v>
      </c>
      <c r="P13" s="62">
        <v>251398498</v>
      </c>
      <c r="Q13" s="28"/>
      <c r="R13" s="28"/>
      <c r="S13" s="62"/>
      <c r="T13" s="30"/>
      <c r="U13" s="64">
        <f t="shared" si="1"/>
        <v>251398498</v>
      </c>
      <c r="V13" s="62">
        <v>53642911.5</v>
      </c>
      <c r="W13" s="62"/>
      <c r="X13" s="62"/>
      <c r="Y13" s="62"/>
      <c r="Z13" s="62"/>
      <c r="AA13" s="65">
        <f t="shared" si="0"/>
        <v>53642911.5</v>
      </c>
      <c r="AB13" s="52">
        <f t="shared" si="2"/>
        <v>0.21337801111285876</v>
      </c>
      <c r="AC13" s="43"/>
      <c r="AD13" s="60" t="s">
        <v>45</v>
      </c>
      <c r="AE13" s="63" t="s">
        <v>87</v>
      </c>
    </row>
    <row r="14" spans="1:31" ht="106.15" customHeight="1" x14ac:dyDescent="0.2">
      <c r="A14" s="53">
        <v>186</v>
      </c>
      <c r="B14" s="17" t="s">
        <v>38</v>
      </c>
      <c r="C14" s="58" t="s">
        <v>39</v>
      </c>
      <c r="D14" s="18" t="s">
        <v>57</v>
      </c>
      <c r="E14" s="19" t="s">
        <v>58</v>
      </c>
      <c r="F14" s="20" t="s">
        <v>59</v>
      </c>
      <c r="G14" s="45">
        <v>2020680010084</v>
      </c>
      <c r="H14" s="18" t="s">
        <v>76</v>
      </c>
      <c r="I14" s="32" t="s">
        <v>85</v>
      </c>
      <c r="J14" s="57">
        <v>44566</v>
      </c>
      <c r="K14" s="57">
        <v>44926</v>
      </c>
      <c r="L14" s="48">
        <v>300</v>
      </c>
      <c r="M14" s="22">
        <v>57</v>
      </c>
      <c r="N14" s="23">
        <f t="shared" si="3"/>
        <v>0.19</v>
      </c>
      <c r="O14" s="57" t="s">
        <v>37</v>
      </c>
      <c r="P14" s="62">
        <v>5000000</v>
      </c>
      <c r="Q14" s="28"/>
      <c r="R14" s="36"/>
      <c r="S14" s="62">
        <v>5000004</v>
      </c>
      <c r="T14" s="37"/>
      <c r="U14" s="64">
        <f t="shared" si="1"/>
        <v>10000004</v>
      </c>
      <c r="V14" s="62">
        <f>+Gastos_Ene!V70/2</f>
        <v>10000000</v>
      </c>
      <c r="W14" s="62"/>
      <c r="X14" s="62"/>
      <c r="Y14" s="62"/>
      <c r="Z14" s="62"/>
      <c r="AA14" s="64">
        <f t="shared" si="0"/>
        <v>10000000</v>
      </c>
      <c r="AB14" s="24">
        <f t="shared" si="2"/>
        <v>0.99999960000015997</v>
      </c>
      <c r="AC14" s="25"/>
      <c r="AD14" s="59" t="s">
        <v>45</v>
      </c>
      <c r="AE14" s="63" t="s">
        <v>87</v>
      </c>
    </row>
    <row r="15" spans="1:31" ht="91.15" customHeight="1" x14ac:dyDescent="0.2">
      <c r="A15" s="53">
        <v>187</v>
      </c>
      <c r="B15" s="17" t="s">
        <v>38</v>
      </c>
      <c r="C15" s="58" t="s">
        <v>39</v>
      </c>
      <c r="D15" s="18" t="s">
        <v>57</v>
      </c>
      <c r="E15" s="19" t="s">
        <v>60</v>
      </c>
      <c r="F15" s="20" t="s">
        <v>61</v>
      </c>
      <c r="G15" s="45">
        <v>2020680010084</v>
      </c>
      <c r="H15" s="18" t="s">
        <v>76</v>
      </c>
      <c r="I15" s="32" t="s">
        <v>86</v>
      </c>
      <c r="J15" s="57">
        <v>44566</v>
      </c>
      <c r="K15" s="57">
        <v>44926</v>
      </c>
      <c r="L15" s="50">
        <v>1200</v>
      </c>
      <c r="M15" s="55">
        <v>78</v>
      </c>
      <c r="N15" s="56">
        <f t="shared" si="3"/>
        <v>6.5000000000000002E-2</v>
      </c>
      <c r="O15" s="57" t="s">
        <v>37</v>
      </c>
      <c r="P15" s="62">
        <v>5000000</v>
      </c>
      <c r="Q15" s="28"/>
      <c r="R15" s="36"/>
      <c r="S15" s="62">
        <v>5000004</v>
      </c>
      <c r="T15" s="37"/>
      <c r="U15" s="64">
        <f t="shared" si="1"/>
        <v>10000004</v>
      </c>
      <c r="V15" s="62">
        <v>10000000</v>
      </c>
      <c r="W15" s="62"/>
      <c r="X15" s="62"/>
      <c r="Y15" s="62"/>
      <c r="Z15" s="62"/>
      <c r="AA15" s="65">
        <f t="shared" si="0"/>
        <v>10000000</v>
      </c>
      <c r="AB15" s="52">
        <f>IFERROR(AA15/U15,"-")</f>
        <v>0.99999960000015997</v>
      </c>
      <c r="AC15" s="43"/>
      <c r="AD15" s="60" t="s">
        <v>45</v>
      </c>
      <c r="AE15" s="63" t="s">
        <v>87</v>
      </c>
    </row>
    <row r="16" spans="1:31" ht="136.9" customHeight="1" x14ac:dyDescent="0.2">
      <c r="A16" s="53">
        <v>188</v>
      </c>
      <c r="B16" s="17" t="s">
        <v>38</v>
      </c>
      <c r="C16" s="58" t="s">
        <v>62</v>
      </c>
      <c r="D16" s="18" t="s">
        <v>63</v>
      </c>
      <c r="E16" s="19" t="s">
        <v>64</v>
      </c>
      <c r="F16" s="20" t="s">
        <v>65</v>
      </c>
      <c r="G16" s="44">
        <v>2020680010061</v>
      </c>
      <c r="H16" s="18" t="s">
        <v>66</v>
      </c>
      <c r="I16" s="58" t="s">
        <v>82</v>
      </c>
      <c r="J16" s="57">
        <v>44566</v>
      </c>
      <c r="K16" s="57">
        <v>44926</v>
      </c>
      <c r="L16" s="48">
        <v>1300</v>
      </c>
      <c r="M16" s="22">
        <v>96</v>
      </c>
      <c r="N16" s="23">
        <f t="shared" si="3"/>
        <v>7.3846153846153853E-2</v>
      </c>
      <c r="O16" s="57" t="s">
        <v>37</v>
      </c>
      <c r="P16" s="28">
        <v>107683334</v>
      </c>
      <c r="Q16" s="28"/>
      <c r="R16" s="36"/>
      <c r="S16" s="28"/>
      <c r="T16" s="37"/>
      <c r="U16" s="64">
        <f t="shared" si="1"/>
        <v>107683334</v>
      </c>
      <c r="V16" s="62">
        <f>+Gastos_Ene!V71/3</f>
        <v>76951514</v>
      </c>
      <c r="W16" s="62"/>
      <c r="X16" s="62"/>
      <c r="Y16" s="62"/>
      <c r="Z16" s="62"/>
      <c r="AA16" s="64">
        <f t="shared" si="0"/>
        <v>76951514</v>
      </c>
      <c r="AB16" s="24">
        <f t="shared" si="2"/>
        <v>0.71460931920997173</v>
      </c>
      <c r="AC16" s="25"/>
      <c r="AD16" s="59" t="s">
        <v>45</v>
      </c>
      <c r="AE16" s="63" t="s">
        <v>87</v>
      </c>
    </row>
    <row r="17" spans="1:31" ht="128.44999999999999" customHeight="1" x14ac:dyDescent="0.2">
      <c r="A17" s="53">
        <v>189</v>
      </c>
      <c r="B17" s="17" t="s">
        <v>38</v>
      </c>
      <c r="C17" s="58" t="s">
        <v>62</v>
      </c>
      <c r="D17" s="18" t="s">
        <v>63</v>
      </c>
      <c r="E17" s="19" t="s">
        <v>67</v>
      </c>
      <c r="F17" s="20" t="s">
        <v>68</v>
      </c>
      <c r="G17" s="44">
        <v>2020680010061</v>
      </c>
      <c r="H17" s="18" t="s">
        <v>66</v>
      </c>
      <c r="I17" s="58" t="s">
        <v>82</v>
      </c>
      <c r="J17" s="57">
        <v>44566</v>
      </c>
      <c r="K17" s="57">
        <v>44926</v>
      </c>
      <c r="L17" s="21">
        <v>800</v>
      </c>
      <c r="M17" s="22">
        <v>0</v>
      </c>
      <c r="N17" s="23">
        <f t="shared" si="3"/>
        <v>0</v>
      </c>
      <c r="O17" s="57" t="s">
        <v>37</v>
      </c>
      <c r="P17" s="28">
        <v>107683333</v>
      </c>
      <c r="Q17" s="28"/>
      <c r="R17" s="36"/>
      <c r="S17" s="28"/>
      <c r="T17" s="37"/>
      <c r="U17" s="64">
        <f t="shared" si="1"/>
        <v>107683333</v>
      </c>
      <c r="V17" s="62">
        <v>76951514</v>
      </c>
      <c r="W17" s="62"/>
      <c r="X17" s="62"/>
      <c r="Y17" s="62"/>
      <c r="Z17" s="62"/>
      <c r="AA17" s="64">
        <f t="shared" si="0"/>
        <v>76951514</v>
      </c>
      <c r="AB17" s="24">
        <f t="shared" si="2"/>
        <v>0.71460932584618275</v>
      </c>
      <c r="AC17" s="25"/>
      <c r="AD17" s="59" t="s">
        <v>45</v>
      </c>
      <c r="AE17" s="63" t="s">
        <v>87</v>
      </c>
    </row>
    <row r="18" spans="1:31" ht="141.6" customHeight="1" x14ac:dyDescent="0.2">
      <c r="A18" s="53">
        <v>190</v>
      </c>
      <c r="B18" s="17" t="s">
        <v>38</v>
      </c>
      <c r="C18" s="58" t="s">
        <v>62</v>
      </c>
      <c r="D18" s="18" t="s">
        <v>63</v>
      </c>
      <c r="E18" s="19" t="s">
        <v>69</v>
      </c>
      <c r="F18" s="20" t="s">
        <v>70</v>
      </c>
      <c r="G18" s="44">
        <v>2020680010061</v>
      </c>
      <c r="H18" s="18" t="s">
        <v>66</v>
      </c>
      <c r="I18" s="58" t="s">
        <v>82</v>
      </c>
      <c r="J18" s="57">
        <v>44566</v>
      </c>
      <c r="K18" s="57">
        <v>44926</v>
      </c>
      <c r="L18" s="21">
        <v>390</v>
      </c>
      <c r="M18" s="22">
        <v>0</v>
      </c>
      <c r="N18" s="23">
        <f t="shared" si="3"/>
        <v>0</v>
      </c>
      <c r="O18" s="57" t="s">
        <v>37</v>
      </c>
      <c r="P18" s="28">
        <v>107683333</v>
      </c>
      <c r="Q18" s="28"/>
      <c r="R18" s="36"/>
      <c r="S18" s="28"/>
      <c r="T18" s="37"/>
      <c r="U18" s="64">
        <f t="shared" si="1"/>
        <v>107683333</v>
      </c>
      <c r="V18" s="62">
        <v>76951514</v>
      </c>
      <c r="W18" s="62"/>
      <c r="X18" s="62"/>
      <c r="Y18" s="62"/>
      <c r="Z18" s="62"/>
      <c r="AA18" s="64">
        <f t="shared" si="0"/>
        <v>76951514</v>
      </c>
      <c r="AB18" s="24">
        <f t="shared" si="2"/>
        <v>0.71460932584618275</v>
      </c>
      <c r="AC18" s="25"/>
      <c r="AD18" s="59" t="s">
        <v>45</v>
      </c>
      <c r="AE18" s="63" t="s">
        <v>87</v>
      </c>
    </row>
    <row r="19" spans="1:31" ht="93" customHeight="1" x14ac:dyDescent="0.2">
      <c r="A19" s="53">
        <v>302</v>
      </c>
      <c r="B19" s="17" t="s">
        <v>71</v>
      </c>
      <c r="C19" s="58" t="s">
        <v>72</v>
      </c>
      <c r="D19" s="18" t="s">
        <v>73</v>
      </c>
      <c r="E19" s="19" t="s">
        <v>74</v>
      </c>
      <c r="F19" s="20" t="s">
        <v>75</v>
      </c>
      <c r="G19" s="44">
        <v>2021680010176</v>
      </c>
      <c r="H19" s="18" t="s">
        <v>79</v>
      </c>
      <c r="I19" s="58" t="s">
        <v>81</v>
      </c>
      <c r="J19" s="57">
        <v>44566</v>
      </c>
      <c r="K19" s="57">
        <v>44926</v>
      </c>
      <c r="L19" s="26">
        <v>1</v>
      </c>
      <c r="M19" s="27">
        <v>1</v>
      </c>
      <c r="N19" s="23">
        <f t="shared" si="3"/>
        <v>1</v>
      </c>
      <c r="O19" s="57" t="s">
        <v>37</v>
      </c>
      <c r="P19" s="28">
        <v>384087563</v>
      </c>
      <c r="Q19" s="28"/>
      <c r="R19" s="36"/>
      <c r="S19" s="28"/>
      <c r="T19" s="37"/>
      <c r="U19" s="64">
        <f t="shared" si="1"/>
        <v>384087563</v>
      </c>
      <c r="V19" s="62">
        <f>+Gastos_Ene!V72</f>
        <v>383420000</v>
      </c>
      <c r="W19" s="62"/>
      <c r="X19" s="62"/>
      <c r="Y19" s="62"/>
      <c r="Z19" s="62"/>
      <c r="AA19" s="64">
        <f t="shared" si="0"/>
        <v>383420000</v>
      </c>
      <c r="AB19" s="24">
        <f t="shared" si="2"/>
        <v>0.99826195101245707</v>
      </c>
      <c r="AC19" s="25"/>
      <c r="AD19" s="59" t="s">
        <v>45</v>
      </c>
      <c r="AE19" s="63" t="s">
        <v>87</v>
      </c>
    </row>
    <row r="20" spans="1:31" ht="15" x14ac:dyDescent="0.2">
      <c r="A20" s="10">
        <f>SUM(--(FREQUENCY(A9:A19,A9:A19)&gt;0))</f>
        <v>11</v>
      </c>
      <c r="B20" s="12"/>
      <c r="C20" s="13"/>
      <c r="D20" s="13"/>
      <c r="E20" s="13"/>
      <c r="F20" s="13"/>
      <c r="G20" s="13"/>
      <c r="H20" s="13"/>
      <c r="I20" s="13"/>
      <c r="J20" s="13"/>
      <c r="K20" s="14"/>
      <c r="L20" s="15"/>
      <c r="M20" s="11" t="s">
        <v>16</v>
      </c>
      <c r="N20" s="6">
        <f>IFERROR(AVERAGE(N9:N19),"-")</f>
        <v>0.21273601398601397</v>
      </c>
      <c r="O20" s="7"/>
      <c r="P20" s="34">
        <f t="shared" ref="P20:V20" si="4">SUM(P9:P19)</f>
        <v>2697137563</v>
      </c>
      <c r="Q20" s="16">
        <f t="shared" si="4"/>
        <v>0</v>
      </c>
      <c r="R20" s="16">
        <f t="shared" si="4"/>
        <v>0</v>
      </c>
      <c r="S20" s="16">
        <f t="shared" si="4"/>
        <v>10000008</v>
      </c>
      <c r="T20" s="16">
        <f t="shared" si="4"/>
        <v>0</v>
      </c>
      <c r="U20" s="8">
        <f>SUM(U9:U19)</f>
        <v>2707137571</v>
      </c>
      <c r="V20" s="47">
        <f t="shared" si="4"/>
        <v>2077540160</v>
      </c>
      <c r="W20" s="47">
        <f t="shared" ref="W20:Z20" si="5">SUM(W9:W19)</f>
        <v>0</v>
      </c>
      <c r="X20" s="47">
        <f t="shared" si="5"/>
        <v>0</v>
      </c>
      <c r="Y20" s="47">
        <f t="shared" si="5"/>
        <v>0</v>
      </c>
      <c r="Z20" s="47">
        <f t="shared" si="5"/>
        <v>0</v>
      </c>
      <c r="AA20" s="8">
        <f>SUM(AA9:AA19)</f>
        <v>2077540160</v>
      </c>
      <c r="AB20" s="9">
        <f>IFERROR(AA20/U20,"-")</f>
        <v>0.76743058138436959</v>
      </c>
      <c r="AC20" s="8">
        <f>SUM(AC9:AC19)</f>
        <v>459751534</v>
      </c>
      <c r="AD20" s="7"/>
      <c r="AE20" s="7"/>
    </row>
    <row r="29" spans="1:31" x14ac:dyDescent="0.2">
      <c r="R29" s="31"/>
    </row>
  </sheetData>
  <sheetProtection algorithmName="SHA-512" hashValue="Ein/OhztgKrjIJx1Rl1/F06hqIY2+0HZYptGOPfiZVaNXMa3qwR9XuSbW1L2UG2aVHUaVcfxCcWiIPp5EqTq1A==" saltValue="sV1ULKZYZj1y+JjY42477Q==" spinCount="100000" sheet="1" objects="1" scenarios="1"/>
  <mergeCells count="18">
    <mergeCell ref="V7:AA7"/>
    <mergeCell ref="AB7:AB8"/>
    <mergeCell ref="A1:A4"/>
    <mergeCell ref="A5:C5"/>
    <mergeCell ref="A6:C6"/>
    <mergeCell ref="B1:AB4"/>
    <mergeCell ref="B7:F7"/>
    <mergeCell ref="G7:K7"/>
    <mergeCell ref="L7:N7"/>
    <mergeCell ref="O7:U7"/>
    <mergeCell ref="D5:G5"/>
    <mergeCell ref="D6:G6"/>
    <mergeCell ref="AC1:AE1"/>
    <mergeCell ref="AC2:AE2"/>
    <mergeCell ref="AC3:AE3"/>
    <mergeCell ref="AC4:AE4"/>
    <mergeCell ref="AC7:AC8"/>
    <mergeCell ref="AD7:AE7"/>
  </mergeCells>
  <phoneticPr fontId="12" type="noConversion"/>
  <conditionalFormatting sqref="N9:N19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E3" sqref="E3"/>
    </sheetView>
  </sheetViews>
  <sheetFormatPr baseColWidth="10" defaultRowHeight="14.25" x14ac:dyDescent="0.2"/>
  <cols>
    <col min="1" max="1" width="29.875" customWidth="1"/>
    <col min="2" max="2" width="60" customWidth="1"/>
    <col min="3" max="3" width="35.125" customWidth="1"/>
    <col min="5" max="5" width="14.875" bestFit="1" customWidth="1"/>
  </cols>
  <sheetData>
    <row r="1" spans="1:5" ht="15" x14ac:dyDescent="0.25">
      <c r="B1" s="95" t="s">
        <v>312</v>
      </c>
      <c r="C1" s="95" t="s">
        <v>306</v>
      </c>
      <c r="D1" s="95"/>
      <c r="E1" s="95" t="s">
        <v>311</v>
      </c>
    </row>
    <row r="2" spans="1:5" ht="45" x14ac:dyDescent="0.2">
      <c r="A2" s="100" t="s">
        <v>295</v>
      </c>
      <c r="B2" s="101" t="str">
        <f>+'PA 2022'!E10</f>
        <v>Implementar 1 programa de desarrollo empresarial y de empleabilidad para las micro y pequeñas empresas (incluyendo unidades productivas).</v>
      </c>
      <c r="C2" s="101" t="s">
        <v>307</v>
      </c>
      <c r="D2" s="100"/>
      <c r="E2" s="102">
        <f>+SUM(E3:E4)</f>
        <v>707809454</v>
      </c>
    </row>
    <row r="3" spans="1:5" x14ac:dyDescent="0.2">
      <c r="A3" s="92"/>
      <c r="B3" s="93" t="s">
        <v>308</v>
      </c>
      <c r="C3" s="93"/>
      <c r="D3" s="92"/>
      <c r="E3" s="94">
        <f>+'Recursos Gestionados'!E3+'Recursos Gestionados'!F3</f>
        <v>319051162</v>
      </c>
    </row>
    <row r="4" spans="1:5" x14ac:dyDescent="0.2">
      <c r="A4" s="92"/>
      <c r="B4" s="93" t="s">
        <v>309</v>
      </c>
      <c r="C4" s="93"/>
      <c r="D4" s="92"/>
      <c r="E4" s="94">
        <f>+'Recursos Gestionados'!E4+'Recursos Gestionados'!F4</f>
        <v>388758292</v>
      </c>
    </row>
    <row r="5" spans="1:5" x14ac:dyDescent="0.2">
      <c r="A5" s="92"/>
      <c r="B5" s="93" t="s">
        <v>294</v>
      </c>
      <c r="C5" s="93"/>
      <c r="D5" s="92"/>
      <c r="E5" s="91">
        <v>63393550</v>
      </c>
    </row>
    <row r="6" spans="1:5" x14ac:dyDescent="0.2">
      <c r="A6" s="92"/>
      <c r="B6" s="93"/>
      <c r="C6" s="93"/>
      <c r="D6" s="92"/>
      <c r="E6" s="94"/>
    </row>
    <row r="7" spans="1:5" ht="30" x14ac:dyDescent="0.2">
      <c r="A7" s="97" t="s">
        <v>295</v>
      </c>
      <c r="B7" s="98" t="str">
        <f>+'PA 2022'!F11</f>
        <v>Porcentaje de avance en el desarrollo del modelo CDE virtual para que amplíen la cobertura en la ciudad.</v>
      </c>
      <c r="C7" s="97" t="s">
        <v>310</v>
      </c>
      <c r="D7" s="97"/>
      <c r="E7" s="99">
        <f>+SUM(E8:E17)</f>
        <v>276000000</v>
      </c>
    </row>
    <row r="8" spans="1:5" x14ac:dyDescent="0.2">
      <c r="A8" s="83"/>
      <c r="B8" s="83" t="s">
        <v>296</v>
      </c>
      <c r="C8" s="83"/>
      <c r="E8" s="91">
        <v>30000000</v>
      </c>
    </row>
    <row r="9" spans="1:5" x14ac:dyDescent="0.2">
      <c r="A9" s="83"/>
      <c r="B9" s="83" t="s">
        <v>297</v>
      </c>
      <c r="C9" s="83"/>
      <c r="E9" s="91">
        <v>24000000</v>
      </c>
    </row>
    <row r="10" spans="1:5" x14ac:dyDescent="0.2">
      <c r="A10" s="83"/>
      <c r="B10" s="83" t="s">
        <v>298</v>
      </c>
      <c r="C10" s="83"/>
      <c r="E10" s="91">
        <v>24000000</v>
      </c>
    </row>
    <row r="11" spans="1:5" x14ac:dyDescent="0.2">
      <c r="A11" s="83"/>
      <c r="B11" s="83" t="s">
        <v>299</v>
      </c>
      <c r="C11" s="83"/>
      <c r="E11" s="91">
        <v>24000000</v>
      </c>
    </row>
    <row r="12" spans="1:5" x14ac:dyDescent="0.2">
      <c r="A12" s="83"/>
      <c r="B12" s="83" t="s">
        <v>300</v>
      </c>
      <c r="C12" s="83"/>
      <c r="E12" s="91">
        <v>24000000</v>
      </c>
    </row>
    <row r="13" spans="1:5" x14ac:dyDescent="0.2">
      <c r="A13" s="83"/>
      <c r="B13" s="83" t="s">
        <v>301</v>
      </c>
      <c r="C13" s="83"/>
      <c r="E13" s="91">
        <v>30000000</v>
      </c>
    </row>
    <row r="14" spans="1:5" x14ac:dyDescent="0.2">
      <c r="A14" s="83"/>
      <c r="B14" s="83" t="s">
        <v>302</v>
      </c>
      <c r="C14" s="83"/>
      <c r="E14" s="91">
        <v>30000000</v>
      </c>
    </row>
    <row r="15" spans="1:5" x14ac:dyDescent="0.2">
      <c r="A15" s="83"/>
      <c r="B15" s="83" t="s">
        <v>303</v>
      </c>
      <c r="C15" s="83"/>
      <c r="E15" s="91">
        <v>30000000</v>
      </c>
    </row>
    <row r="16" spans="1:5" x14ac:dyDescent="0.2">
      <c r="B16" s="83" t="s">
        <v>304</v>
      </c>
      <c r="C16" s="83"/>
      <c r="E16" s="91">
        <v>30000000</v>
      </c>
    </row>
    <row r="17" spans="2:5" x14ac:dyDescent="0.2">
      <c r="B17" s="83" t="s">
        <v>305</v>
      </c>
      <c r="C17" s="83"/>
      <c r="E17" s="91">
        <v>30000000</v>
      </c>
    </row>
    <row r="20" spans="2:5" x14ac:dyDescent="0.2">
      <c r="E20" s="103">
        <f>+Gastos_Ene!V68</f>
        <v>1091095277</v>
      </c>
    </row>
    <row r="21" spans="2:5" x14ac:dyDescent="0.2">
      <c r="E21" s="96">
        <f>+E20-E2-E7</f>
        <v>107285823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2"/>
  <sheetViews>
    <sheetView showGridLines="0" topLeftCell="C5" workbookViewId="0">
      <selection activeCell="E80" sqref="E80"/>
    </sheetView>
  </sheetViews>
  <sheetFormatPr baseColWidth="10" defaultRowHeight="15" x14ac:dyDescent="0.25"/>
  <cols>
    <col min="1" max="1" width="13.25" style="69" bestFit="1" customWidth="1"/>
    <col min="2" max="2" width="15.75" style="69" bestFit="1" customWidth="1"/>
    <col min="3" max="3" width="12.875" style="69" bestFit="1" customWidth="1"/>
    <col min="4" max="4" width="40" style="69" bestFit="1" customWidth="1"/>
    <col min="5" max="5" width="8.875" style="82" bestFit="1" customWidth="1"/>
    <col min="6" max="6" width="7.75" style="69" hidden="1" customWidth="1"/>
    <col min="7" max="7" width="14.5" style="69" hidden="1" customWidth="1"/>
    <col min="8" max="8" width="7.625" style="69" hidden="1" customWidth="1"/>
    <col min="9" max="9" width="11.375" style="69" hidden="1" customWidth="1"/>
    <col min="10" max="10" width="13.125" style="69" hidden="1" customWidth="1"/>
    <col min="11" max="11" width="9.75" style="69" hidden="1" customWidth="1"/>
    <col min="12" max="12" width="6.75" style="69" hidden="1" customWidth="1"/>
    <col min="13" max="13" width="11.375" style="69" hidden="1" customWidth="1"/>
    <col min="14" max="14" width="17" style="69" bestFit="1" customWidth="1"/>
    <col min="15" max="15" width="13.75" style="69" hidden="1" customWidth="1"/>
    <col min="16" max="16" width="13.875" style="69" hidden="1" customWidth="1"/>
    <col min="17" max="17" width="20.625" style="69" hidden="1" customWidth="1"/>
    <col min="18" max="18" width="15.625" style="69" hidden="1" customWidth="1"/>
    <col min="19" max="19" width="13.875" style="69" hidden="1" customWidth="1"/>
    <col min="20" max="20" width="20.25" style="69" hidden="1" customWidth="1"/>
    <col min="21" max="21" width="23.125" style="69" hidden="1" customWidth="1"/>
    <col min="22" max="22" width="14.625" style="69" bestFit="1" customWidth="1"/>
    <col min="23" max="23" width="17.875" style="69" hidden="1" customWidth="1"/>
    <col min="24" max="24" width="13.75" style="69" hidden="1" customWidth="1"/>
    <col min="25" max="25" width="14.75" style="69" hidden="1" customWidth="1"/>
    <col min="26" max="26" width="15" style="69" hidden="1" customWidth="1"/>
    <col min="27" max="27" width="11.5" style="69" hidden="1" customWidth="1"/>
    <col min="28" max="28" width="13.875" style="69" hidden="1" customWidth="1"/>
    <col min="29" max="29" width="12" style="69" bestFit="1" customWidth="1"/>
    <col min="30" max="16384" width="11" style="69"/>
  </cols>
  <sheetData>
    <row r="1" spans="1:29" x14ac:dyDescent="0.25">
      <c r="A1" s="117" t="s">
        <v>270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</row>
    <row r="2" spans="1:29" x14ac:dyDescent="0.25">
      <c r="A2" s="116" t="s">
        <v>269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74"/>
    </row>
    <row r="3" spans="1:29" x14ac:dyDescent="0.25">
      <c r="A3" s="116" t="s">
        <v>268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74"/>
    </row>
    <row r="4" spans="1:29" x14ac:dyDescent="0.25">
      <c r="A4" s="116" t="s">
        <v>267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</row>
    <row r="5" spans="1:29" ht="27.75" customHeight="1" x14ac:dyDescent="0.25">
      <c r="A5" s="75" t="s">
        <v>266</v>
      </c>
      <c r="B5" s="75"/>
      <c r="C5" s="75"/>
      <c r="D5" s="75"/>
      <c r="E5" s="80"/>
      <c r="F5" s="75"/>
      <c r="G5" s="75"/>
      <c r="H5" s="75"/>
      <c r="I5" s="75"/>
      <c r="J5" s="75"/>
      <c r="K5" s="75"/>
      <c r="L5" s="75"/>
      <c r="M5" s="75"/>
      <c r="N5" s="76" t="s">
        <v>271</v>
      </c>
      <c r="O5" s="75"/>
      <c r="P5" s="75"/>
      <c r="Q5" s="76" t="s">
        <v>272</v>
      </c>
      <c r="R5" s="75"/>
      <c r="S5" s="75"/>
      <c r="T5" s="75"/>
      <c r="U5" s="75"/>
      <c r="V5" s="77" t="s">
        <v>273</v>
      </c>
      <c r="W5" s="75"/>
      <c r="X5" s="75"/>
      <c r="Y5" s="75"/>
      <c r="Z5" s="75"/>
      <c r="AA5" s="78" t="s">
        <v>274</v>
      </c>
      <c r="AB5" s="76"/>
      <c r="AC5" s="74"/>
    </row>
    <row r="6" spans="1:29" x14ac:dyDescent="0.25">
      <c r="A6" s="116" t="s">
        <v>265</v>
      </c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74"/>
    </row>
    <row r="7" spans="1:29" ht="21" customHeight="1" x14ac:dyDescent="0.25">
      <c r="A7" s="73" t="s">
        <v>264</v>
      </c>
      <c r="B7" s="73" t="s">
        <v>263</v>
      </c>
      <c r="C7" s="73" t="s">
        <v>262</v>
      </c>
      <c r="D7" s="73" t="s">
        <v>261</v>
      </c>
      <c r="E7" s="73" t="s">
        <v>275</v>
      </c>
      <c r="F7" s="73" t="s">
        <v>260</v>
      </c>
      <c r="G7" s="73" t="s">
        <v>259</v>
      </c>
      <c r="H7" s="73" t="s">
        <v>258</v>
      </c>
      <c r="I7" s="73" t="s">
        <v>257</v>
      </c>
      <c r="J7" s="73" t="s">
        <v>256</v>
      </c>
      <c r="K7" s="73" t="s">
        <v>255</v>
      </c>
      <c r="L7" s="73" t="s">
        <v>254</v>
      </c>
      <c r="M7" s="73" t="s">
        <v>253</v>
      </c>
      <c r="N7" s="73" t="s">
        <v>252</v>
      </c>
      <c r="O7" s="73" t="s">
        <v>251</v>
      </c>
      <c r="P7" s="73" t="s">
        <v>250</v>
      </c>
      <c r="Q7" s="73" t="s">
        <v>249</v>
      </c>
      <c r="R7" s="73" t="s">
        <v>248</v>
      </c>
      <c r="S7" s="73" t="s">
        <v>247</v>
      </c>
      <c r="T7" s="73" t="s">
        <v>246</v>
      </c>
      <c r="U7" s="73" t="s">
        <v>245</v>
      </c>
      <c r="V7" s="73" t="s">
        <v>244</v>
      </c>
      <c r="W7" s="73" t="s">
        <v>243</v>
      </c>
      <c r="X7" s="73" t="s">
        <v>242</v>
      </c>
      <c r="Y7" s="73" t="s">
        <v>241</v>
      </c>
      <c r="Z7" s="73" t="s">
        <v>240</v>
      </c>
      <c r="AA7" s="73" t="s">
        <v>239</v>
      </c>
      <c r="AB7" s="73" t="s">
        <v>238</v>
      </c>
    </row>
    <row r="8" spans="1:29" ht="16.5" hidden="1" customHeight="1" x14ac:dyDescent="0.25">
      <c r="A8" s="72" t="s">
        <v>110</v>
      </c>
      <c r="B8" s="72" t="s">
        <v>237</v>
      </c>
      <c r="C8" s="72" t="s">
        <v>92</v>
      </c>
      <c r="D8" s="72" t="s">
        <v>236</v>
      </c>
      <c r="E8" s="81"/>
      <c r="F8" s="72" t="s">
        <v>110</v>
      </c>
      <c r="G8" s="70">
        <v>5040000000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0">
        <v>5040000000</v>
      </c>
      <c r="O8" s="71">
        <v>0</v>
      </c>
      <c r="P8" s="70">
        <v>2717910045</v>
      </c>
      <c r="Q8" s="70">
        <v>2717910045</v>
      </c>
      <c r="R8" s="71">
        <v>0</v>
      </c>
      <c r="S8" s="70">
        <v>2322089955</v>
      </c>
      <c r="T8" s="71">
        <v>0</v>
      </c>
      <c r="U8" s="70">
        <v>2654516295</v>
      </c>
      <c r="V8" s="70">
        <v>2654516295</v>
      </c>
      <c r="W8" s="70">
        <v>2385483705</v>
      </c>
      <c r="X8" s="70">
        <v>84201057</v>
      </c>
      <c r="Y8" s="71">
        <v>0</v>
      </c>
      <c r="Z8" s="70">
        <v>61569657</v>
      </c>
      <c r="AA8" s="70">
        <v>61569657</v>
      </c>
      <c r="AB8" s="70">
        <v>2592946638</v>
      </c>
    </row>
    <row r="9" spans="1:29" ht="16.5" hidden="1" customHeight="1" x14ac:dyDescent="0.25">
      <c r="A9" s="72" t="s">
        <v>110</v>
      </c>
      <c r="B9" s="72" t="s">
        <v>235</v>
      </c>
      <c r="C9" s="72" t="s">
        <v>92</v>
      </c>
      <c r="D9" s="72" t="s">
        <v>234</v>
      </c>
      <c r="E9" s="81"/>
      <c r="F9" s="72" t="s">
        <v>110</v>
      </c>
      <c r="G9" s="70">
        <v>2332862428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0">
        <v>2332862428</v>
      </c>
      <c r="O9" s="71">
        <v>0</v>
      </c>
      <c r="P9" s="70">
        <v>576976135</v>
      </c>
      <c r="Q9" s="70">
        <v>576976135</v>
      </c>
      <c r="R9" s="71">
        <v>0</v>
      </c>
      <c r="S9" s="70">
        <v>1755886293</v>
      </c>
      <c r="T9" s="71">
        <v>0</v>
      </c>
      <c r="U9" s="70">
        <v>576976135</v>
      </c>
      <c r="V9" s="70">
        <v>576976135</v>
      </c>
      <c r="W9" s="70">
        <v>1755886293</v>
      </c>
      <c r="X9" s="70">
        <v>83431057</v>
      </c>
      <c r="Y9" s="71">
        <v>0</v>
      </c>
      <c r="Z9" s="70">
        <v>61569657</v>
      </c>
      <c r="AA9" s="70">
        <v>61569657</v>
      </c>
      <c r="AB9" s="70">
        <v>515406478</v>
      </c>
    </row>
    <row r="10" spans="1:29" ht="16.5" hidden="1" customHeight="1" x14ac:dyDescent="0.25">
      <c r="A10" s="72" t="s">
        <v>110</v>
      </c>
      <c r="B10" s="72" t="s">
        <v>233</v>
      </c>
      <c r="C10" s="72" t="s">
        <v>92</v>
      </c>
      <c r="D10" s="72" t="s">
        <v>232</v>
      </c>
      <c r="E10" s="81"/>
      <c r="F10" s="72" t="s">
        <v>110</v>
      </c>
      <c r="G10" s="70">
        <v>1388561517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0">
        <v>1388561517</v>
      </c>
      <c r="O10" s="71">
        <v>0</v>
      </c>
      <c r="P10" s="70">
        <v>80686357</v>
      </c>
      <c r="Q10" s="70">
        <v>80686357</v>
      </c>
      <c r="R10" s="71">
        <v>0</v>
      </c>
      <c r="S10" s="70">
        <v>1307875160</v>
      </c>
      <c r="T10" s="71">
        <v>0</v>
      </c>
      <c r="U10" s="70">
        <v>80686357</v>
      </c>
      <c r="V10" s="70">
        <v>80686357</v>
      </c>
      <c r="W10" s="70">
        <v>1307875160</v>
      </c>
      <c r="X10" s="70">
        <v>80686357</v>
      </c>
      <c r="Y10" s="71">
        <v>0</v>
      </c>
      <c r="Z10" s="70">
        <v>61569657</v>
      </c>
      <c r="AA10" s="70">
        <v>61569657</v>
      </c>
      <c r="AB10" s="70">
        <v>19116700</v>
      </c>
    </row>
    <row r="11" spans="1:29" ht="16.5" hidden="1" customHeight="1" x14ac:dyDescent="0.25">
      <c r="A11" s="72" t="s">
        <v>110</v>
      </c>
      <c r="B11" s="72" t="s">
        <v>231</v>
      </c>
      <c r="C11" s="72" t="s">
        <v>92</v>
      </c>
      <c r="D11" s="72" t="s">
        <v>230</v>
      </c>
      <c r="E11" s="81"/>
      <c r="F11" s="72" t="s">
        <v>110</v>
      </c>
      <c r="G11" s="70">
        <v>1388561517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0">
        <v>1388561517</v>
      </c>
      <c r="O11" s="71">
        <v>0</v>
      </c>
      <c r="P11" s="70">
        <v>80686357</v>
      </c>
      <c r="Q11" s="70">
        <v>80686357</v>
      </c>
      <c r="R11" s="71">
        <v>0</v>
      </c>
      <c r="S11" s="70">
        <v>1307875160</v>
      </c>
      <c r="T11" s="71">
        <v>0</v>
      </c>
      <c r="U11" s="70">
        <v>80686357</v>
      </c>
      <c r="V11" s="70">
        <v>80686357</v>
      </c>
      <c r="W11" s="70">
        <v>1307875160</v>
      </c>
      <c r="X11" s="70">
        <v>80686357</v>
      </c>
      <c r="Y11" s="71">
        <v>0</v>
      </c>
      <c r="Z11" s="70">
        <v>61569657</v>
      </c>
      <c r="AA11" s="70">
        <v>61569657</v>
      </c>
      <c r="AB11" s="70">
        <v>19116700</v>
      </c>
    </row>
    <row r="12" spans="1:29" ht="16.5" hidden="1" customHeight="1" x14ac:dyDescent="0.25">
      <c r="A12" s="72" t="s">
        <v>110</v>
      </c>
      <c r="B12" s="72" t="s">
        <v>229</v>
      </c>
      <c r="C12" s="72" t="s">
        <v>92</v>
      </c>
      <c r="D12" s="72" t="s">
        <v>228</v>
      </c>
      <c r="E12" s="81"/>
      <c r="F12" s="72" t="s">
        <v>110</v>
      </c>
      <c r="G12" s="70">
        <v>986057546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0">
        <v>986057546</v>
      </c>
      <c r="O12" s="71">
        <v>0</v>
      </c>
      <c r="P12" s="70">
        <v>61569657</v>
      </c>
      <c r="Q12" s="70">
        <v>61569657</v>
      </c>
      <c r="R12" s="71">
        <v>0</v>
      </c>
      <c r="S12" s="70">
        <v>924487889</v>
      </c>
      <c r="T12" s="71">
        <v>0</v>
      </c>
      <c r="U12" s="70">
        <v>61569657</v>
      </c>
      <c r="V12" s="70">
        <v>61569657</v>
      </c>
      <c r="W12" s="70">
        <v>924487889</v>
      </c>
      <c r="X12" s="70">
        <v>61569657</v>
      </c>
      <c r="Y12" s="71">
        <v>0</v>
      </c>
      <c r="Z12" s="70">
        <v>61569657</v>
      </c>
      <c r="AA12" s="70">
        <v>61569657</v>
      </c>
      <c r="AB12" s="71">
        <v>0</v>
      </c>
    </row>
    <row r="13" spans="1:29" ht="16.5" hidden="1" customHeight="1" x14ac:dyDescent="0.25">
      <c r="A13" s="72" t="s">
        <v>110</v>
      </c>
      <c r="B13" s="72" t="s">
        <v>227</v>
      </c>
      <c r="C13" s="72" t="s">
        <v>92</v>
      </c>
      <c r="D13" s="72" t="s">
        <v>226</v>
      </c>
      <c r="E13" s="81"/>
      <c r="F13" s="72" t="s">
        <v>110</v>
      </c>
      <c r="G13" s="70">
        <v>976294600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0">
        <v>976294600</v>
      </c>
      <c r="O13" s="71">
        <v>0</v>
      </c>
      <c r="P13" s="70">
        <v>61569657</v>
      </c>
      <c r="Q13" s="70">
        <v>61569657</v>
      </c>
      <c r="R13" s="71">
        <v>0</v>
      </c>
      <c r="S13" s="70">
        <v>914724943</v>
      </c>
      <c r="T13" s="71">
        <v>0</v>
      </c>
      <c r="U13" s="70">
        <v>61569657</v>
      </c>
      <c r="V13" s="70">
        <v>61569657</v>
      </c>
      <c r="W13" s="70">
        <v>914724943</v>
      </c>
      <c r="X13" s="70">
        <v>61569657</v>
      </c>
      <c r="Y13" s="71">
        <v>0</v>
      </c>
      <c r="Z13" s="70">
        <v>61569657</v>
      </c>
      <c r="AA13" s="70">
        <v>61569657</v>
      </c>
      <c r="AB13" s="71">
        <v>0</v>
      </c>
    </row>
    <row r="14" spans="1:29" ht="16.5" hidden="1" customHeight="1" x14ac:dyDescent="0.25">
      <c r="A14" s="72" t="s">
        <v>225</v>
      </c>
      <c r="B14" s="72" t="s">
        <v>224</v>
      </c>
      <c r="C14" s="72" t="s">
        <v>92</v>
      </c>
      <c r="D14" s="72" t="s">
        <v>223</v>
      </c>
      <c r="E14" s="81"/>
      <c r="F14" s="72" t="s">
        <v>90</v>
      </c>
      <c r="G14" s="70">
        <v>775965124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0">
        <v>775965124</v>
      </c>
      <c r="O14" s="71">
        <v>0</v>
      </c>
      <c r="P14" s="70">
        <v>61569657</v>
      </c>
      <c r="Q14" s="70">
        <v>61569657</v>
      </c>
      <c r="R14" s="71">
        <v>0</v>
      </c>
      <c r="S14" s="70">
        <v>714395467</v>
      </c>
      <c r="T14" s="71">
        <v>0</v>
      </c>
      <c r="U14" s="70">
        <v>61569657</v>
      </c>
      <c r="V14" s="70">
        <v>61569657</v>
      </c>
      <c r="W14" s="70">
        <v>714395467</v>
      </c>
      <c r="X14" s="70">
        <v>61569657</v>
      </c>
      <c r="Y14" s="71">
        <v>0</v>
      </c>
      <c r="Z14" s="70">
        <v>61569657</v>
      </c>
      <c r="AA14" s="70">
        <v>61569657</v>
      </c>
      <c r="AB14" s="71">
        <v>0</v>
      </c>
    </row>
    <row r="15" spans="1:29" ht="16.5" hidden="1" customHeight="1" x14ac:dyDescent="0.25">
      <c r="A15" s="72" t="s">
        <v>222</v>
      </c>
      <c r="B15" s="72" t="s">
        <v>221</v>
      </c>
      <c r="C15" s="72" t="s">
        <v>92</v>
      </c>
      <c r="D15" s="72" t="s">
        <v>220</v>
      </c>
      <c r="E15" s="81"/>
      <c r="F15" s="72" t="s">
        <v>90</v>
      </c>
      <c r="G15" s="70">
        <v>66549782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0">
        <v>66549782</v>
      </c>
      <c r="O15" s="71">
        <v>0</v>
      </c>
      <c r="P15" s="71">
        <v>0</v>
      </c>
      <c r="Q15" s="71">
        <v>0</v>
      </c>
      <c r="R15" s="71">
        <v>0</v>
      </c>
      <c r="S15" s="70">
        <v>66549782</v>
      </c>
      <c r="T15" s="71">
        <v>0</v>
      </c>
      <c r="U15" s="71">
        <v>0</v>
      </c>
      <c r="V15" s="71">
        <v>0</v>
      </c>
      <c r="W15" s="70">
        <v>66549782</v>
      </c>
      <c r="X15" s="71">
        <v>0</v>
      </c>
      <c r="Y15" s="71">
        <v>0</v>
      </c>
      <c r="Z15" s="71">
        <v>0</v>
      </c>
      <c r="AA15" s="71">
        <v>0</v>
      </c>
      <c r="AB15" s="71">
        <v>0</v>
      </c>
    </row>
    <row r="16" spans="1:29" ht="16.5" hidden="1" customHeight="1" x14ac:dyDescent="0.25">
      <c r="A16" s="72" t="s">
        <v>219</v>
      </c>
      <c r="B16" s="72" t="s">
        <v>218</v>
      </c>
      <c r="C16" s="72" t="s">
        <v>92</v>
      </c>
      <c r="D16" s="72" t="s">
        <v>217</v>
      </c>
      <c r="E16" s="81"/>
      <c r="F16" s="72" t="s">
        <v>90</v>
      </c>
      <c r="G16" s="70">
        <v>22632315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0">
        <v>22632315</v>
      </c>
      <c r="O16" s="71">
        <v>0</v>
      </c>
      <c r="P16" s="71">
        <v>0</v>
      </c>
      <c r="Q16" s="71">
        <v>0</v>
      </c>
      <c r="R16" s="71">
        <v>0</v>
      </c>
      <c r="S16" s="70">
        <v>22632315</v>
      </c>
      <c r="T16" s="71">
        <v>0</v>
      </c>
      <c r="U16" s="71">
        <v>0</v>
      </c>
      <c r="V16" s="71">
        <v>0</v>
      </c>
      <c r="W16" s="70">
        <v>22632315</v>
      </c>
      <c r="X16" s="71">
        <v>0</v>
      </c>
      <c r="Y16" s="71">
        <v>0</v>
      </c>
      <c r="Z16" s="71">
        <v>0</v>
      </c>
      <c r="AA16" s="71">
        <v>0</v>
      </c>
      <c r="AB16" s="71">
        <v>0</v>
      </c>
    </row>
    <row r="17" spans="1:28" ht="16.5" hidden="1" customHeight="1" x14ac:dyDescent="0.25">
      <c r="A17" s="72" t="s">
        <v>110</v>
      </c>
      <c r="B17" s="72" t="s">
        <v>216</v>
      </c>
      <c r="C17" s="72" t="s">
        <v>92</v>
      </c>
      <c r="D17" s="72" t="s">
        <v>180</v>
      </c>
      <c r="E17" s="81"/>
      <c r="F17" s="72" t="s">
        <v>110</v>
      </c>
      <c r="G17" s="70">
        <v>111147379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0">
        <v>111147379</v>
      </c>
      <c r="O17" s="71">
        <v>0</v>
      </c>
      <c r="P17" s="71">
        <v>0</v>
      </c>
      <c r="Q17" s="71">
        <v>0</v>
      </c>
      <c r="R17" s="71">
        <v>0</v>
      </c>
      <c r="S17" s="70">
        <v>111147379</v>
      </c>
      <c r="T17" s="71">
        <v>0</v>
      </c>
      <c r="U17" s="71">
        <v>0</v>
      </c>
      <c r="V17" s="71">
        <v>0</v>
      </c>
      <c r="W17" s="70">
        <v>111147379</v>
      </c>
      <c r="X17" s="71">
        <v>0</v>
      </c>
      <c r="Y17" s="71">
        <v>0</v>
      </c>
      <c r="Z17" s="71">
        <v>0</v>
      </c>
      <c r="AA17" s="71">
        <v>0</v>
      </c>
      <c r="AB17" s="71">
        <v>0</v>
      </c>
    </row>
    <row r="18" spans="1:28" ht="16.5" hidden="1" customHeight="1" x14ac:dyDescent="0.25">
      <c r="A18" s="72" t="s">
        <v>215</v>
      </c>
      <c r="B18" s="72" t="s">
        <v>214</v>
      </c>
      <c r="C18" s="72" t="s">
        <v>92</v>
      </c>
      <c r="D18" s="72" t="s">
        <v>213</v>
      </c>
      <c r="E18" s="81"/>
      <c r="F18" s="72" t="s">
        <v>90</v>
      </c>
      <c r="G18" s="70">
        <v>75099581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0">
        <v>75099581</v>
      </c>
      <c r="O18" s="71">
        <v>0</v>
      </c>
      <c r="P18" s="71">
        <v>0</v>
      </c>
      <c r="Q18" s="71">
        <v>0</v>
      </c>
      <c r="R18" s="71">
        <v>0</v>
      </c>
      <c r="S18" s="70">
        <v>75099581</v>
      </c>
      <c r="T18" s="71">
        <v>0</v>
      </c>
      <c r="U18" s="71">
        <v>0</v>
      </c>
      <c r="V18" s="71">
        <v>0</v>
      </c>
      <c r="W18" s="70">
        <v>75099581</v>
      </c>
      <c r="X18" s="71">
        <v>0</v>
      </c>
      <c r="Y18" s="71">
        <v>0</v>
      </c>
      <c r="Z18" s="71">
        <v>0</v>
      </c>
      <c r="AA18" s="71">
        <v>0</v>
      </c>
      <c r="AB18" s="71">
        <v>0</v>
      </c>
    </row>
    <row r="19" spans="1:28" ht="16.5" hidden="1" customHeight="1" x14ac:dyDescent="0.25">
      <c r="A19" s="72" t="s">
        <v>212</v>
      </c>
      <c r="B19" s="72" t="s">
        <v>211</v>
      </c>
      <c r="C19" s="72" t="s">
        <v>92</v>
      </c>
      <c r="D19" s="72" t="s">
        <v>210</v>
      </c>
      <c r="E19" s="81"/>
      <c r="F19" s="72" t="s">
        <v>90</v>
      </c>
      <c r="G19" s="70">
        <v>36047798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0">
        <v>36047798</v>
      </c>
      <c r="O19" s="71">
        <v>0</v>
      </c>
      <c r="P19" s="71">
        <v>0</v>
      </c>
      <c r="Q19" s="71">
        <v>0</v>
      </c>
      <c r="R19" s="71">
        <v>0</v>
      </c>
      <c r="S19" s="70">
        <v>36047798</v>
      </c>
      <c r="T19" s="71">
        <v>0</v>
      </c>
      <c r="U19" s="71">
        <v>0</v>
      </c>
      <c r="V19" s="71">
        <v>0</v>
      </c>
      <c r="W19" s="70">
        <v>36047798</v>
      </c>
      <c r="X19" s="71">
        <v>0</v>
      </c>
      <c r="Y19" s="71">
        <v>0</v>
      </c>
      <c r="Z19" s="71">
        <v>0</v>
      </c>
      <c r="AA19" s="71">
        <v>0</v>
      </c>
      <c r="AB19" s="71">
        <v>0</v>
      </c>
    </row>
    <row r="20" spans="1:28" ht="16.5" hidden="1" customHeight="1" x14ac:dyDescent="0.25">
      <c r="A20" s="72" t="s">
        <v>209</v>
      </c>
      <c r="B20" s="72" t="s">
        <v>208</v>
      </c>
      <c r="C20" s="72" t="s">
        <v>92</v>
      </c>
      <c r="D20" s="72" t="s">
        <v>207</v>
      </c>
      <c r="E20" s="81"/>
      <c r="F20" s="72" t="s">
        <v>90</v>
      </c>
      <c r="G20" s="70">
        <v>9762946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0">
        <v>9762946</v>
      </c>
      <c r="O20" s="71">
        <v>0</v>
      </c>
      <c r="P20" s="71">
        <v>0</v>
      </c>
      <c r="Q20" s="71">
        <v>0</v>
      </c>
      <c r="R20" s="71">
        <v>0</v>
      </c>
      <c r="S20" s="70">
        <v>9762946</v>
      </c>
      <c r="T20" s="71">
        <v>0</v>
      </c>
      <c r="U20" s="71">
        <v>0</v>
      </c>
      <c r="V20" s="71">
        <v>0</v>
      </c>
      <c r="W20" s="70">
        <v>9762946</v>
      </c>
      <c r="X20" s="71">
        <v>0</v>
      </c>
      <c r="Y20" s="71">
        <v>0</v>
      </c>
      <c r="Z20" s="71">
        <v>0</v>
      </c>
      <c r="AA20" s="71">
        <v>0</v>
      </c>
      <c r="AB20" s="71">
        <v>0</v>
      </c>
    </row>
    <row r="21" spans="1:28" ht="16.5" hidden="1" customHeight="1" x14ac:dyDescent="0.25">
      <c r="A21" s="72" t="s">
        <v>110</v>
      </c>
      <c r="B21" s="72" t="s">
        <v>206</v>
      </c>
      <c r="C21" s="72" t="s">
        <v>92</v>
      </c>
      <c r="D21" s="72" t="s">
        <v>205</v>
      </c>
      <c r="E21" s="81"/>
      <c r="F21" s="72" t="s">
        <v>110</v>
      </c>
      <c r="G21" s="70">
        <v>335322951</v>
      </c>
      <c r="H21" s="71">
        <v>0</v>
      </c>
      <c r="I21" s="71">
        <v>0</v>
      </c>
      <c r="J21" s="71">
        <v>0</v>
      </c>
      <c r="K21" s="71">
        <v>0</v>
      </c>
      <c r="L21" s="71">
        <v>0</v>
      </c>
      <c r="M21" s="71">
        <v>0</v>
      </c>
      <c r="N21" s="70">
        <v>335322951</v>
      </c>
      <c r="O21" s="71">
        <v>0</v>
      </c>
      <c r="P21" s="70">
        <v>19116700</v>
      </c>
      <c r="Q21" s="70">
        <v>19116700</v>
      </c>
      <c r="R21" s="71">
        <v>0</v>
      </c>
      <c r="S21" s="70">
        <v>316206251</v>
      </c>
      <c r="T21" s="71">
        <v>0</v>
      </c>
      <c r="U21" s="70">
        <v>19116700</v>
      </c>
      <c r="V21" s="70">
        <v>19116700</v>
      </c>
      <c r="W21" s="70">
        <v>316206251</v>
      </c>
      <c r="X21" s="70">
        <v>19116700</v>
      </c>
      <c r="Y21" s="71">
        <v>0</v>
      </c>
      <c r="Z21" s="71">
        <v>0</v>
      </c>
      <c r="AA21" s="71">
        <v>0</v>
      </c>
      <c r="AB21" s="70">
        <v>19116700</v>
      </c>
    </row>
    <row r="22" spans="1:28" ht="16.5" hidden="1" customHeight="1" x14ac:dyDescent="0.25">
      <c r="A22" s="72" t="s">
        <v>204</v>
      </c>
      <c r="B22" s="72" t="s">
        <v>203</v>
      </c>
      <c r="C22" s="72" t="s">
        <v>92</v>
      </c>
      <c r="D22" s="72" t="s">
        <v>202</v>
      </c>
      <c r="E22" s="81"/>
      <c r="F22" s="72" t="s">
        <v>90</v>
      </c>
      <c r="G22" s="70">
        <v>95788061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0">
        <v>95788061</v>
      </c>
      <c r="O22" s="71">
        <v>0</v>
      </c>
      <c r="P22" s="70">
        <v>7516200</v>
      </c>
      <c r="Q22" s="70">
        <v>7516200</v>
      </c>
      <c r="R22" s="71">
        <v>0</v>
      </c>
      <c r="S22" s="70">
        <v>88271861</v>
      </c>
      <c r="T22" s="71">
        <v>0</v>
      </c>
      <c r="U22" s="70">
        <v>7516200</v>
      </c>
      <c r="V22" s="70">
        <v>7516200</v>
      </c>
      <c r="W22" s="70">
        <v>88271861</v>
      </c>
      <c r="X22" s="70">
        <v>7516200</v>
      </c>
      <c r="Y22" s="71">
        <v>0</v>
      </c>
      <c r="Z22" s="71">
        <v>0</v>
      </c>
      <c r="AA22" s="71">
        <v>0</v>
      </c>
      <c r="AB22" s="70">
        <v>7516200</v>
      </c>
    </row>
    <row r="23" spans="1:28" ht="16.5" hidden="1" customHeight="1" x14ac:dyDescent="0.25">
      <c r="A23" s="72" t="s">
        <v>201</v>
      </c>
      <c r="B23" s="72" t="s">
        <v>200</v>
      </c>
      <c r="C23" s="72" t="s">
        <v>92</v>
      </c>
      <c r="D23" s="72" t="s">
        <v>199</v>
      </c>
      <c r="E23" s="81"/>
      <c r="F23" s="72" t="s">
        <v>90</v>
      </c>
      <c r="G23" s="70">
        <v>67849877</v>
      </c>
      <c r="H23" s="71">
        <v>0</v>
      </c>
      <c r="I23" s="71">
        <v>0</v>
      </c>
      <c r="J23" s="71">
        <v>0</v>
      </c>
      <c r="K23" s="71">
        <v>0</v>
      </c>
      <c r="L23" s="71">
        <v>0</v>
      </c>
      <c r="M23" s="71">
        <v>0</v>
      </c>
      <c r="N23" s="70">
        <v>67849877</v>
      </c>
      <c r="O23" s="71">
        <v>0</v>
      </c>
      <c r="P23" s="70">
        <v>5323700</v>
      </c>
      <c r="Q23" s="70">
        <v>5323700</v>
      </c>
      <c r="R23" s="71">
        <v>0</v>
      </c>
      <c r="S23" s="70">
        <v>62526177</v>
      </c>
      <c r="T23" s="71">
        <v>0</v>
      </c>
      <c r="U23" s="70">
        <v>5323700</v>
      </c>
      <c r="V23" s="70">
        <v>5323700</v>
      </c>
      <c r="W23" s="70">
        <v>62526177</v>
      </c>
      <c r="X23" s="70">
        <v>5323700</v>
      </c>
      <c r="Y23" s="71">
        <v>0</v>
      </c>
      <c r="Z23" s="71">
        <v>0</v>
      </c>
      <c r="AA23" s="71">
        <v>0</v>
      </c>
      <c r="AB23" s="70">
        <v>5323700</v>
      </c>
    </row>
    <row r="24" spans="1:28" ht="16.5" hidden="1" customHeight="1" x14ac:dyDescent="0.25">
      <c r="A24" s="72" t="s">
        <v>198</v>
      </c>
      <c r="B24" s="72" t="s">
        <v>197</v>
      </c>
      <c r="C24" s="72" t="s">
        <v>92</v>
      </c>
      <c r="D24" s="72" t="s">
        <v>196</v>
      </c>
      <c r="E24" s="81"/>
      <c r="F24" s="72" t="s">
        <v>90</v>
      </c>
      <c r="G24" s="70">
        <v>81357880</v>
      </c>
      <c r="H24" s="71">
        <v>0</v>
      </c>
      <c r="I24" s="71">
        <v>0</v>
      </c>
      <c r="J24" s="71">
        <v>0</v>
      </c>
      <c r="K24" s="71">
        <v>0</v>
      </c>
      <c r="L24" s="71">
        <v>0</v>
      </c>
      <c r="M24" s="71">
        <v>0</v>
      </c>
      <c r="N24" s="70">
        <v>81357880</v>
      </c>
      <c r="O24" s="71">
        <v>0</v>
      </c>
      <c r="P24" s="71">
        <v>0</v>
      </c>
      <c r="Q24" s="71">
        <v>0</v>
      </c>
      <c r="R24" s="71">
        <v>0</v>
      </c>
      <c r="S24" s="70">
        <v>81357880</v>
      </c>
      <c r="T24" s="71">
        <v>0</v>
      </c>
      <c r="U24" s="71">
        <v>0</v>
      </c>
      <c r="V24" s="71">
        <v>0</v>
      </c>
      <c r="W24" s="70">
        <v>81357880</v>
      </c>
      <c r="X24" s="71">
        <v>0</v>
      </c>
      <c r="Y24" s="71">
        <v>0</v>
      </c>
      <c r="Z24" s="71">
        <v>0</v>
      </c>
      <c r="AA24" s="71">
        <v>0</v>
      </c>
      <c r="AB24" s="71">
        <v>0</v>
      </c>
    </row>
    <row r="25" spans="1:28" ht="16.5" hidden="1" customHeight="1" x14ac:dyDescent="0.25">
      <c r="A25" s="72" t="s">
        <v>195</v>
      </c>
      <c r="B25" s="72" t="s">
        <v>194</v>
      </c>
      <c r="C25" s="72" t="s">
        <v>92</v>
      </c>
      <c r="D25" s="72" t="s">
        <v>193</v>
      </c>
      <c r="E25" s="81"/>
      <c r="F25" s="72" t="s">
        <v>90</v>
      </c>
      <c r="G25" s="70">
        <v>38048157</v>
      </c>
      <c r="H25" s="71">
        <v>0</v>
      </c>
      <c r="I25" s="71">
        <v>0</v>
      </c>
      <c r="J25" s="71">
        <v>0</v>
      </c>
      <c r="K25" s="71">
        <v>0</v>
      </c>
      <c r="L25" s="71">
        <v>0</v>
      </c>
      <c r="M25" s="71">
        <v>0</v>
      </c>
      <c r="N25" s="70">
        <v>38048157</v>
      </c>
      <c r="O25" s="71">
        <v>0</v>
      </c>
      <c r="P25" s="70">
        <v>2660200</v>
      </c>
      <c r="Q25" s="70">
        <v>2660200</v>
      </c>
      <c r="R25" s="71">
        <v>0</v>
      </c>
      <c r="S25" s="70">
        <v>35387957</v>
      </c>
      <c r="T25" s="71">
        <v>0</v>
      </c>
      <c r="U25" s="70">
        <v>2660200</v>
      </c>
      <c r="V25" s="70">
        <v>2660200</v>
      </c>
      <c r="W25" s="70">
        <v>35387957</v>
      </c>
      <c r="X25" s="70">
        <v>2660200</v>
      </c>
      <c r="Y25" s="71">
        <v>0</v>
      </c>
      <c r="Z25" s="71">
        <v>0</v>
      </c>
      <c r="AA25" s="71">
        <v>0</v>
      </c>
      <c r="AB25" s="70">
        <v>2660200</v>
      </c>
    </row>
    <row r="26" spans="1:28" ht="16.5" hidden="1" customHeight="1" x14ac:dyDescent="0.25">
      <c r="A26" s="72" t="s">
        <v>192</v>
      </c>
      <c r="B26" s="72" t="s">
        <v>191</v>
      </c>
      <c r="C26" s="72" t="s">
        <v>92</v>
      </c>
      <c r="D26" s="72" t="s">
        <v>190</v>
      </c>
      <c r="E26" s="81"/>
      <c r="F26" s="72" t="s">
        <v>90</v>
      </c>
      <c r="G26" s="70">
        <v>4718781</v>
      </c>
      <c r="H26" s="71">
        <v>0</v>
      </c>
      <c r="I26" s="71">
        <v>0</v>
      </c>
      <c r="J26" s="71">
        <v>0</v>
      </c>
      <c r="K26" s="71">
        <v>0</v>
      </c>
      <c r="L26" s="71">
        <v>0</v>
      </c>
      <c r="M26" s="71">
        <v>0</v>
      </c>
      <c r="N26" s="70">
        <v>4718781</v>
      </c>
      <c r="O26" s="71">
        <v>0</v>
      </c>
      <c r="P26" s="70">
        <v>290500</v>
      </c>
      <c r="Q26" s="70">
        <v>290500</v>
      </c>
      <c r="R26" s="71">
        <v>0</v>
      </c>
      <c r="S26" s="70">
        <v>4428281</v>
      </c>
      <c r="T26" s="71">
        <v>0</v>
      </c>
      <c r="U26" s="70">
        <v>290500</v>
      </c>
      <c r="V26" s="70">
        <v>290500</v>
      </c>
      <c r="W26" s="70">
        <v>4428281</v>
      </c>
      <c r="X26" s="70">
        <v>290500</v>
      </c>
      <c r="Y26" s="71">
        <v>0</v>
      </c>
      <c r="Z26" s="71">
        <v>0</v>
      </c>
      <c r="AA26" s="71">
        <v>0</v>
      </c>
      <c r="AB26" s="70">
        <v>290500</v>
      </c>
    </row>
    <row r="27" spans="1:28" ht="16.5" hidden="1" customHeight="1" x14ac:dyDescent="0.25">
      <c r="A27" s="72" t="s">
        <v>189</v>
      </c>
      <c r="B27" s="72" t="s">
        <v>188</v>
      </c>
      <c r="C27" s="72" t="s">
        <v>92</v>
      </c>
      <c r="D27" s="72" t="s">
        <v>187</v>
      </c>
      <c r="E27" s="81"/>
      <c r="F27" s="72" t="s">
        <v>90</v>
      </c>
      <c r="G27" s="70">
        <v>28536117</v>
      </c>
      <c r="H27" s="71">
        <v>0</v>
      </c>
      <c r="I27" s="71">
        <v>0</v>
      </c>
      <c r="J27" s="71">
        <v>0</v>
      </c>
      <c r="K27" s="71">
        <v>0</v>
      </c>
      <c r="L27" s="71">
        <v>0</v>
      </c>
      <c r="M27" s="71">
        <v>0</v>
      </c>
      <c r="N27" s="70">
        <v>28536117</v>
      </c>
      <c r="O27" s="71">
        <v>0</v>
      </c>
      <c r="P27" s="70">
        <v>1995600</v>
      </c>
      <c r="Q27" s="70">
        <v>1995600</v>
      </c>
      <c r="R27" s="71">
        <v>0</v>
      </c>
      <c r="S27" s="70">
        <v>26540517</v>
      </c>
      <c r="T27" s="71">
        <v>0</v>
      </c>
      <c r="U27" s="70">
        <v>1995600</v>
      </c>
      <c r="V27" s="70">
        <v>1995600</v>
      </c>
      <c r="W27" s="70">
        <v>26540517</v>
      </c>
      <c r="X27" s="70">
        <v>1995600</v>
      </c>
      <c r="Y27" s="71">
        <v>0</v>
      </c>
      <c r="Z27" s="71">
        <v>0</v>
      </c>
      <c r="AA27" s="71">
        <v>0</v>
      </c>
      <c r="AB27" s="70">
        <v>1995600</v>
      </c>
    </row>
    <row r="28" spans="1:28" ht="16.5" hidden="1" customHeight="1" x14ac:dyDescent="0.25">
      <c r="A28" s="72" t="s">
        <v>186</v>
      </c>
      <c r="B28" s="72" t="s">
        <v>185</v>
      </c>
      <c r="C28" s="72" t="s">
        <v>92</v>
      </c>
      <c r="D28" s="72" t="s">
        <v>184</v>
      </c>
      <c r="E28" s="81"/>
      <c r="F28" s="72" t="s">
        <v>90</v>
      </c>
      <c r="G28" s="70">
        <v>19024078</v>
      </c>
      <c r="H28" s="71">
        <v>0</v>
      </c>
      <c r="I28" s="71">
        <v>0</v>
      </c>
      <c r="J28" s="71">
        <v>0</v>
      </c>
      <c r="K28" s="71">
        <v>0</v>
      </c>
      <c r="L28" s="71">
        <v>0</v>
      </c>
      <c r="M28" s="71">
        <v>0</v>
      </c>
      <c r="N28" s="70">
        <v>19024078</v>
      </c>
      <c r="O28" s="71">
        <v>0</v>
      </c>
      <c r="P28" s="70">
        <v>1330500</v>
      </c>
      <c r="Q28" s="70">
        <v>1330500</v>
      </c>
      <c r="R28" s="71">
        <v>0</v>
      </c>
      <c r="S28" s="70">
        <v>17693578</v>
      </c>
      <c r="T28" s="71">
        <v>0</v>
      </c>
      <c r="U28" s="70">
        <v>1330500</v>
      </c>
      <c r="V28" s="70">
        <v>1330500</v>
      </c>
      <c r="W28" s="70">
        <v>17693578</v>
      </c>
      <c r="X28" s="70">
        <v>1330500</v>
      </c>
      <c r="Y28" s="71">
        <v>0</v>
      </c>
      <c r="Z28" s="71">
        <v>0</v>
      </c>
      <c r="AA28" s="71">
        <v>0</v>
      </c>
      <c r="AB28" s="70">
        <v>1330500</v>
      </c>
    </row>
    <row r="29" spans="1:28" ht="16.5" hidden="1" customHeight="1" x14ac:dyDescent="0.25">
      <c r="A29" s="72" t="s">
        <v>110</v>
      </c>
      <c r="B29" s="72" t="s">
        <v>183</v>
      </c>
      <c r="C29" s="72" t="s">
        <v>92</v>
      </c>
      <c r="D29" s="72" t="s">
        <v>182</v>
      </c>
      <c r="E29" s="81"/>
      <c r="F29" s="72" t="s">
        <v>110</v>
      </c>
      <c r="G29" s="70">
        <v>67181020</v>
      </c>
      <c r="H29" s="71">
        <v>0</v>
      </c>
      <c r="I29" s="71">
        <v>0</v>
      </c>
      <c r="J29" s="71">
        <v>0</v>
      </c>
      <c r="K29" s="71">
        <v>0</v>
      </c>
      <c r="L29" s="71">
        <v>0</v>
      </c>
      <c r="M29" s="71">
        <v>0</v>
      </c>
      <c r="N29" s="70">
        <v>67181020</v>
      </c>
      <c r="O29" s="71">
        <v>0</v>
      </c>
      <c r="P29" s="71">
        <v>0</v>
      </c>
      <c r="Q29" s="71">
        <v>0</v>
      </c>
      <c r="R29" s="71">
        <v>0</v>
      </c>
      <c r="S29" s="70">
        <v>67181020</v>
      </c>
      <c r="T29" s="71">
        <v>0</v>
      </c>
      <c r="U29" s="71">
        <v>0</v>
      </c>
      <c r="V29" s="71">
        <v>0</v>
      </c>
      <c r="W29" s="70">
        <v>67181020</v>
      </c>
      <c r="X29" s="71">
        <v>0</v>
      </c>
      <c r="Y29" s="71">
        <v>0</v>
      </c>
      <c r="Z29" s="71">
        <v>0</v>
      </c>
      <c r="AA29" s="71">
        <v>0</v>
      </c>
      <c r="AB29" s="71">
        <v>0</v>
      </c>
    </row>
    <row r="30" spans="1:28" ht="16.5" hidden="1" customHeight="1" x14ac:dyDescent="0.25">
      <c r="A30" s="72" t="s">
        <v>110</v>
      </c>
      <c r="B30" s="72" t="s">
        <v>181</v>
      </c>
      <c r="C30" s="72" t="s">
        <v>92</v>
      </c>
      <c r="D30" s="72" t="s">
        <v>180</v>
      </c>
      <c r="E30" s="81"/>
      <c r="F30" s="72" t="s">
        <v>110</v>
      </c>
      <c r="G30" s="70">
        <v>67181020</v>
      </c>
      <c r="H30" s="71">
        <v>0</v>
      </c>
      <c r="I30" s="71">
        <v>0</v>
      </c>
      <c r="J30" s="71">
        <v>0</v>
      </c>
      <c r="K30" s="71">
        <v>0</v>
      </c>
      <c r="L30" s="71">
        <v>0</v>
      </c>
      <c r="M30" s="71">
        <v>0</v>
      </c>
      <c r="N30" s="70">
        <v>67181020</v>
      </c>
      <c r="O30" s="71">
        <v>0</v>
      </c>
      <c r="P30" s="71">
        <v>0</v>
      </c>
      <c r="Q30" s="71">
        <v>0</v>
      </c>
      <c r="R30" s="71">
        <v>0</v>
      </c>
      <c r="S30" s="70">
        <v>67181020</v>
      </c>
      <c r="T30" s="71">
        <v>0</v>
      </c>
      <c r="U30" s="71">
        <v>0</v>
      </c>
      <c r="V30" s="71">
        <v>0</v>
      </c>
      <c r="W30" s="70">
        <v>67181020</v>
      </c>
      <c r="X30" s="71">
        <v>0</v>
      </c>
      <c r="Y30" s="71">
        <v>0</v>
      </c>
      <c r="Z30" s="71">
        <v>0</v>
      </c>
      <c r="AA30" s="71">
        <v>0</v>
      </c>
      <c r="AB30" s="71">
        <v>0</v>
      </c>
    </row>
    <row r="31" spans="1:28" ht="16.5" hidden="1" customHeight="1" x14ac:dyDescent="0.25">
      <c r="A31" s="72" t="s">
        <v>179</v>
      </c>
      <c r="B31" s="72" t="s">
        <v>178</v>
      </c>
      <c r="C31" s="72" t="s">
        <v>92</v>
      </c>
      <c r="D31" s="72" t="s">
        <v>177</v>
      </c>
      <c r="E31" s="81"/>
      <c r="F31" s="72" t="s">
        <v>90</v>
      </c>
      <c r="G31" s="70">
        <v>52870104</v>
      </c>
      <c r="H31" s="71">
        <v>0</v>
      </c>
      <c r="I31" s="71">
        <v>0</v>
      </c>
      <c r="J31" s="71">
        <v>0</v>
      </c>
      <c r="K31" s="71">
        <v>0</v>
      </c>
      <c r="L31" s="71">
        <v>0</v>
      </c>
      <c r="M31" s="71">
        <v>0</v>
      </c>
      <c r="N31" s="70">
        <v>52870104</v>
      </c>
      <c r="O31" s="71">
        <v>0</v>
      </c>
      <c r="P31" s="71">
        <v>0</v>
      </c>
      <c r="Q31" s="71">
        <v>0</v>
      </c>
      <c r="R31" s="71">
        <v>0</v>
      </c>
      <c r="S31" s="70">
        <v>52870104</v>
      </c>
      <c r="T31" s="71">
        <v>0</v>
      </c>
      <c r="U31" s="71">
        <v>0</v>
      </c>
      <c r="V31" s="71">
        <v>0</v>
      </c>
      <c r="W31" s="70">
        <v>52870104</v>
      </c>
      <c r="X31" s="71">
        <v>0</v>
      </c>
      <c r="Y31" s="71">
        <v>0</v>
      </c>
      <c r="Z31" s="71">
        <v>0</v>
      </c>
      <c r="AA31" s="71">
        <v>0</v>
      </c>
      <c r="AB31" s="71">
        <v>0</v>
      </c>
    </row>
    <row r="32" spans="1:28" ht="16.5" hidden="1" customHeight="1" x14ac:dyDescent="0.25">
      <c r="A32" s="72" t="s">
        <v>176</v>
      </c>
      <c r="B32" s="72" t="s">
        <v>175</v>
      </c>
      <c r="C32" s="72" t="s">
        <v>92</v>
      </c>
      <c r="D32" s="72" t="s">
        <v>174</v>
      </c>
      <c r="E32" s="81"/>
      <c r="F32" s="72" t="s">
        <v>107</v>
      </c>
      <c r="G32" s="70">
        <v>10000000</v>
      </c>
      <c r="H32" s="71">
        <v>0</v>
      </c>
      <c r="I32" s="71">
        <v>0</v>
      </c>
      <c r="J32" s="71">
        <v>0</v>
      </c>
      <c r="K32" s="71">
        <v>0</v>
      </c>
      <c r="L32" s="71">
        <v>0</v>
      </c>
      <c r="M32" s="71">
        <v>0</v>
      </c>
      <c r="N32" s="70">
        <v>10000000</v>
      </c>
      <c r="O32" s="71">
        <v>0</v>
      </c>
      <c r="P32" s="71">
        <v>0</v>
      </c>
      <c r="Q32" s="71">
        <v>0</v>
      </c>
      <c r="R32" s="71">
        <v>0</v>
      </c>
      <c r="S32" s="70">
        <v>10000000</v>
      </c>
      <c r="T32" s="71">
        <v>0</v>
      </c>
      <c r="U32" s="71">
        <v>0</v>
      </c>
      <c r="V32" s="71">
        <v>0</v>
      </c>
      <c r="W32" s="70">
        <v>10000000</v>
      </c>
      <c r="X32" s="71">
        <v>0</v>
      </c>
      <c r="Y32" s="71">
        <v>0</v>
      </c>
      <c r="Z32" s="71">
        <v>0</v>
      </c>
      <c r="AA32" s="71">
        <v>0</v>
      </c>
      <c r="AB32" s="71">
        <v>0</v>
      </c>
    </row>
    <row r="33" spans="1:28" ht="16.5" hidden="1" customHeight="1" x14ac:dyDescent="0.25">
      <c r="A33" s="72" t="s">
        <v>173</v>
      </c>
      <c r="B33" s="72" t="s">
        <v>172</v>
      </c>
      <c r="C33" s="72" t="s">
        <v>92</v>
      </c>
      <c r="D33" s="72" t="s">
        <v>171</v>
      </c>
      <c r="E33" s="81"/>
      <c r="F33" s="72" t="s">
        <v>90</v>
      </c>
      <c r="G33" s="70">
        <v>4310916</v>
      </c>
      <c r="H33" s="71">
        <v>0</v>
      </c>
      <c r="I33" s="71">
        <v>0</v>
      </c>
      <c r="J33" s="71">
        <v>0</v>
      </c>
      <c r="K33" s="71">
        <v>0</v>
      </c>
      <c r="L33" s="71">
        <v>0</v>
      </c>
      <c r="M33" s="71">
        <v>0</v>
      </c>
      <c r="N33" s="70">
        <v>4310916</v>
      </c>
      <c r="O33" s="71">
        <v>0</v>
      </c>
      <c r="P33" s="71">
        <v>0</v>
      </c>
      <c r="Q33" s="71">
        <v>0</v>
      </c>
      <c r="R33" s="71">
        <v>0</v>
      </c>
      <c r="S33" s="70">
        <v>4310916</v>
      </c>
      <c r="T33" s="71">
        <v>0</v>
      </c>
      <c r="U33" s="71">
        <v>0</v>
      </c>
      <c r="V33" s="71">
        <v>0</v>
      </c>
      <c r="W33" s="70">
        <v>4310916</v>
      </c>
      <c r="X33" s="71">
        <v>0</v>
      </c>
      <c r="Y33" s="71">
        <v>0</v>
      </c>
      <c r="Z33" s="71">
        <v>0</v>
      </c>
      <c r="AA33" s="71">
        <v>0</v>
      </c>
      <c r="AB33" s="71">
        <v>0</v>
      </c>
    </row>
    <row r="34" spans="1:28" ht="16.5" hidden="1" customHeight="1" x14ac:dyDescent="0.25">
      <c r="A34" s="72" t="s">
        <v>110</v>
      </c>
      <c r="B34" s="72" t="s">
        <v>170</v>
      </c>
      <c r="C34" s="72" t="s">
        <v>92</v>
      </c>
      <c r="D34" s="72" t="s">
        <v>169</v>
      </c>
      <c r="E34" s="81"/>
      <c r="F34" s="72" t="s">
        <v>110</v>
      </c>
      <c r="G34" s="70">
        <v>788491311</v>
      </c>
      <c r="H34" s="71">
        <v>0</v>
      </c>
      <c r="I34" s="71">
        <v>0</v>
      </c>
      <c r="J34" s="71">
        <v>0</v>
      </c>
      <c r="K34" s="71">
        <v>0</v>
      </c>
      <c r="L34" s="71">
        <v>0</v>
      </c>
      <c r="M34" s="71">
        <v>0</v>
      </c>
      <c r="N34" s="70">
        <v>788491311</v>
      </c>
      <c r="O34" s="71">
        <v>0</v>
      </c>
      <c r="P34" s="70">
        <v>480289778</v>
      </c>
      <c r="Q34" s="70">
        <v>480289778</v>
      </c>
      <c r="R34" s="71">
        <v>0</v>
      </c>
      <c r="S34" s="70">
        <v>308201533</v>
      </c>
      <c r="T34" s="71">
        <v>0</v>
      </c>
      <c r="U34" s="70">
        <v>480289778</v>
      </c>
      <c r="V34" s="70">
        <v>480289778</v>
      </c>
      <c r="W34" s="70">
        <v>308201533</v>
      </c>
      <c r="X34" s="70">
        <v>916667</v>
      </c>
      <c r="Y34" s="71">
        <v>0</v>
      </c>
      <c r="Z34" s="71">
        <v>0</v>
      </c>
      <c r="AA34" s="71">
        <v>0</v>
      </c>
      <c r="AB34" s="70">
        <v>480289778</v>
      </c>
    </row>
    <row r="35" spans="1:28" ht="16.5" hidden="1" customHeight="1" x14ac:dyDescent="0.25">
      <c r="A35" s="72" t="s">
        <v>110</v>
      </c>
      <c r="B35" s="72" t="s">
        <v>168</v>
      </c>
      <c r="C35" s="72" t="s">
        <v>92</v>
      </c>
      <c r="D35" s="72" t="s">
        <v>167</v>
      </c>
      <c r="E35" s="81"/>
      <c r="F35" s="72" t="s">
        <v>110</v>
      </c>
      <c r="G35" s="70">
        <v>788491311</v>
      </c>
      <c r="H35" s="71">
        <v>0</v>
      </c>
      <c r="I35" s="71">
        <v>0</v>
      </c>
      <c r="J35" s="71">
        <v>0</v>
      </c>
      <c r="K35" s="71">
        <v>0</v>
      </c>
      <c r="L35" s="71">
        <v>0</v>
      </c>
      <c r="M35" s="71">
        <v>0</v>
      </c>
      <c r="N35" s="70">
        <v>788491311</v>
      </c>
      <c r="O35" s="71">
        <v>0</v>
      </c>
      <c r="P35" s="70">
        <v>480289778</v>
      </c>
      <c r="Q35" s="70">
        <v>480289778</v>
      </c>
      <c r="R35" s="71">
        <v>0</v>
      </c>
      <c r="S35" s="70">
        <v>308201533</v>
      </c>
      <c r="T35" s="71">
        <v>0</v>
      </c>
      <c r="U35" s="70">
        <v>480289778</v>
      </c>
      <c r="V35" s="70">
        <v>480289778</v>
      </c>
      <c r="W35" s="70">
        <v>308201533</v>
      </c>
      <c r="X35" s="70">
        <v>916667</v>
      </c>
      <c r="Y35" s="71">
        <v>0</v>
      </c>
      <c r="Z35" s="71">
        <v>0</v>
      </c>
      <c r="AA35" s="71">
        <v>0</v>
      </c>
      <c r="AB35" s="70">
        <v>480289778</v>
      </c>
    </row>
    <row r="36" spans="1:28" ht="16.5" hidden="1" customHeight="1" x14ac:dyDescent="0.25">
      <c r="A36" s="72" t="s">
        <v>110</v>
      </c>
      <c r="B36" s="72" t="s">
        <v>166</v>
      </c>
      <c r="C36" s="72" t="s">
        <v>92</v>
      </c>
      <c r="D36" s="72" t="s">
        <v>165</v>
      </c>
      <c r="E36" s="81"/>
      <c r="F36" s="72" t="s">
        <v>110</v>
      </c>
      <c r="G36" s="70">
        <v>82118061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1">
        <v>0</v>
      </c>
      <c r="N36" s="70">
        <v>82118061</v>
      </c>
      <c r="O36" s="71">
        <v>0</v>
      </c>
      <c r="P36" s="70">
        <v>3300000</v>
      </c>
      <c r="Q36" s="70">
        <v>3300000</v>
      </c>
      <c r="R36" s="71">
        <v>0</v>
      </c>
      <c r="S36" s="70">
        <v>78818061</v>
      </c>
      <c r="T36" s="71">
        <v>0</v>
      </c>
      <c r="U36" s="70">
        <v>3300000</v>
      </c>
      <c r="V36" s="70">
        <v>3300000</v>
      </c>
      <c r="W36" s="70">
        <v>78818061</v>
      </c>
      <c r="X36" s="70">
        <v>275000</v>
      </c>
      <c r="Y36" s="71">
        <v>0</v>
      </c>
      <c r="Z36" s="71">
        <v>0</v>
      </c>
      <c r="AA36" s="71">
        <v>0</v>
      </c>
      <c r="AB36" s="70">
        <v>3300000</v>
      </c>
    </row>
    <row r="37" spans="1:28" ht="16.5" hidden="1" customHeight="1" x14ac:dyDescent="0.25">
      <c r="A37" s="72" t="s">
        <v>164</v>
      </c>
      <c r="B37" s="72" t="s">
        <v>163</v>
      </c>
      <c r="C37" s="72" t="s">
        <v>92</v>
      </c>
      <c r="D37" s="72" t="s">
        <v>162</v>
      </c>
      <c r="E37" s="81"/>
      <c r="F37" s="72" t="s">
        <v>90</v>
      </c>
      <c r="G37" s="70">
        <v>13118061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1">
        <v>0</v>
      </c>
      <c r="N37" s="70">
        <v>13118061</v>
      </c>
      <c r="O37" s="71">
        <v>0</v>
      </c>
      <c r="P37" s="70">
        <v>3300000</v>
      </c>
      <c r="Q37" s="70">
        <v>3300000</v>
      </c>
      <c r="R37" s="71">
        <v>0</v>
      </c>
      <c r="S37" s="70">
        <v>9818061</v>
      </c>
      <c r="T37" s="71">
        <v>0</v>
      </c>
      <c r="U37" s="70">
        <v>3300000</v>
      </c>
      <c r="V37" s="70">
        <v>3300000</v>
      </c>
      <c r="W37" s="70">
        <v>9818061</v>
      </c>
      <c r="X37" s="70">
        <v>275000</v>
      </c>
      <c r="Y37" s="71">
        <v>0</v>
      </c>
      <c r="Z37" s="71">
        <v>0</v>
      </c>
      <c r="AA37" s="71">
        <v>0</v>
      </c>
      <c r="AB37" s="70">
        <v>3300000</v>
      </c>
    </row>
    <row r="38" spans="1:28" ht="16.5" hidden="1" customHeight="1" x14ac:dyDescent="0.25">
      <c r="A38" s="72" t="s">
        <v>161</v>
      </c>
      <c r="B38" s="72" t="s">
        <v>160</v>
      </c>
      <c r="C38" s="72" t="s">
        <v>92</v>
      </c>
      <c r="D38" s="72" t="s">
        <v>159</v>
      </c>
      <c r="E38" s="81"/>
      <c r="F38" s="72" t="s">
        <v>90</v>
      </c>
      <c r="G38" s="70">
        <v>39000000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1">
        <v>0</v>
      </c>
      <c r="N38" s="70">
        <v>39000000</v>
      </c>
      <c r="O38" s="71">
        <v>0</v>
      </c>
      <c r="P38" s="71">
        <v>0</v>
      </c>
      <c r="Q38" s="71">
        <v>0</v>
      </c>
      <c r="R38" s="71">
        <v>0</v>
      </c>
      <c r="S38" s="70">
        <v>39000000</v>
      </c>
      <c r="T38" s="71">
        <v>0</v>
      </c>
      <c r="U38" s="71">
        <v>0</v>
      </c>
      <c r="V38" s="71">
        <v>0</v>
      </c>
      <c r="W38" s="70">
        <v>39000000</v>
      </c>
      <c r="X38" s="71">
        <v>0</v>
      </c>
      <c r="Y38" s="71">
        <v>0</v>
      </c>
      <c r="Z38" s="71">
        <v>0</v>
      </c>
      <c r="AA38" s="71">
        <v>0</v>
      </c>
      <c r="AB38" s="71">
        <v>0</v>
      </c>
    </row>
    <row r="39" spans="1:28" ht="16.5" hidden="1" customHeight="1" x14ac:dyDescent="0.25">
      <c r="A39" s="72" t="s">
        <v>158</v>
      </c>
      <c r="B39" s="72" t="s">
        <v>157</v>
      </c>
      <c r="C39" s="72" t="s">
        <v>92</v>
      </c>
      <c r="D39" s="72" t="s">
        <v>156</v>
      </c>
      <c r="E39" s="81"/>
      <c r="F39" s="72" t="s">
        <v>90</v>
      </c>
      <c r="G39" s="70">
        <v>30000000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1">
        <v>0</v>
      </c>
      <c r="N39" s="70">
        <v>30000000</v>
      </c>
      <c r="O39" s="71">
        <v>0</v>
      </c>
      <c r="P39" s="71">
        <v>0</v>
      </c>
      <c r="Q39" s="71">
        <v>0</v>
      </c>
      <c r="R39" s="71">
        <v>0</v>
      </c>
      <c r="S39" s="70">
        <v>30000000</v>
      </c>
      <c r="T39" s="71">
        <v>0</v>
      </c>
      <c r="U39" s="71">
        <v>0</v>
      </c>
      <c r="V39" s="71">
        <v>0</v>
      </c>
      <c r="W39" s="70">
        <v>30000000</v>
      </c>
      <c r="X39" s="71">
        <v>0</v>
      </c>
      <c r="Y39" s="71">
        <v>0</v>
      </c>
      <c r="Z39" s="71">
        <v>0</v>
      </c>
      <c r="AA39" s="71">
        <v>0</v>
      </c>
      <c r="AB39" s="71">
        <v>0</v>
      </c>
    </row>
    <row r="40" spans="1:28" ht="16.5" hidden="1" customHeight="1" x14ac:dyDescent="0.25">
      <c r="A40" s="72" t="s">
        <v>110</v>
      </c>
      <c r="B40" s="72" t="s">
        <v>155</v>
      </c>
      <c r="C40" s="72" t="s">
        <v>92</v>
      </c>
      <c r="D40" s="72" t="s">
        <v>121</v>
      </c>
      <c r="E40" s="81"/>
      <c r="F40" s="72" t="s">
        <v>110</v>
      </c>
      <c r="G40" s="70">
        <v>706373250</v>
      </c>
      <c r="H40" s="71">
        <v>0</v>
      </c>
      <c r="I40" s="71">
        <v>0</v>
      </c>
      <c r="J40" s="71">
        <v>0</v>
      </c>
      <c r="K40" s="71">
        <v>0</v>
      </c>
      <c r="L40" s="71">
        <v>0</v>
      </c>
      <c r="M40" s="71">
        <v>0</v>
      </c>
      <c r="N40" s="70">
        <v>706373250</v>
      </c>
      <c r="O40" s="71">
        <v>0</v>
      </c>
      <c r="P40" s="70">
        <v>476989778</v>
      </c>
      <c r="Q40" s="70">
        <v>476989778</v>
      </c>
      <c r="R40" s="71">
        <v>0</v>
      </c>
      <c r="S40" s="70">
        <v>229383472</v>
      </c>
      <c r="T40" s="71">
        <v>0</v>
      </c>
      <c r="U40" s="70">
        <v>476989778</v>
      </c>
      <c r="V40" s="70">
        <v>476989778</v>
      </c>
      <c r="W40" s="70">
        <v>229383472</v>
      </c>
      <c r="X40" s="70">
        <v>641667</v>
      </c>
      <c r="Y40" s="71">
        <v>0</v>
      </c>
      <c r="Z40" s="71">
        <v>0</v>
      </c>
      <c r="AA40" s="71">
        <v>0</v>
      </c>
      <c r="AB40" s="70">
        <v>476989778</v>
      </c>
    </row>
    <row r="41" spans="1:28" ht="16.5" hidden="1" customHeight="1" x14ac:dyDescent="0.25">
      <c r="A41" s="72" t="s">
        <v>154</v>
      </c>
      <c r="B41" s="72" t="s">
        <v>153</v>
      </c>
      <c r="C41" s="72" t="s">
        <v>92</v>
      </c>
      <c r="D41" s="72" t="s">
        <v>152</v>
      </c>
      <c r="E41" s="81"/>
      <c r="F41" s="72" t="s">
        <v>90</v>
      </c>
      <c r="G41" s="70">
        <v>2476902</v>
      </c>
      <c r="H41" s="71">
        <v>0</v>
      </c>
      <c r="I41" s="71">
        <v>0</v>
      </c>
      <c r="J41" s="71">
        <v>0</v>
      </c>
      <c r="K41" s="71">
        <v>0</v>
      </c>
      <c r="L41" s="71">
        <v>0</v>
      </c>
      <c r="M41" s="71">
        <v>0</v>
      </c>
      <c r="N41" s="70">
        <v>2476902</v>
      </c>
      <c r="O41" s="71">
        <v>0</v>
      </c>
      <c r="P41" s="70">
        <v>2200000</v>
      </c>
      <c r="Q41" s="70">
        <v>2200000</v>
      </c>
      <c r="R41" s="71">
        <v>0</v>
      </c>
      <c r="S41" s="70">
        <v>276902</v>
      </c>
      <c r="T41" s="71">
        <v>0</v>
      </c>
      <c r="U41" s="70">
        <v>2200000</v>
      </c>
      <c r="V41" s="70">
        <v>2200000</v>
      </c>
      <c r="W41" s="70">
        <v>276902</v>
      </c>
      <c r="X41" s="70">
        <v>183333</v>
      </c>
      <c r="Y41" s="71">
        <v>0</v>
      </c>
      <c r="Z41" s="71">
        <v>0</v>
      </c>
      <c r="AA41" s="71">
        <v>0</v>
      </c>
      <c r="AB41" s="70">
        <v>2200000</v>
      </c>
    </row>
    <row r="42" spans="1:28" ht="16.5" hidden="1" customHeight="1" x14ac:dyDescent="0.25">
      <c r="A42" s="72" t="s">
        <v>151</v>
      </c>
      <c r="B42" s="72" t="s">
        <v>150</v>
      </c>
      <c r="C42" s="72" t="s">
        <v>92</v>
      </c>
      <c r="D42" s="72" t="s">
        <v>149</v>
      </c>
      <c r="E42" s="81"/>
      <c r="F42" s="72" t="s">
        <v>90</v>
      </c>
      <c r="G42" s="70">
        <v>357179873</v>
      </c>
      <c r="H42" s="71">
        <v>0</v>
      </c>
      <c r="I42" s="71">
        <v>0</v>
      </c>
      <c r="J42" s="71">
        <v>0</v>
      </c>
      <c r="K42" s="71">
        <v>0</v>
      </c>
      <c r="L42" s="71">
        <v>0</v>
      </c>
      <c r="M42" s="71">
        <v>0</v>
      </c>
      <c r="N42" s="70">
        <v>357179873</v>
      </c>
      <c r="O42" s="71">
        <v>0</v>
      </c>
      <c r="P42" s="70">
        <v>295289778</v>
      </c>
      <c r="Q42" s="70">
        <v>295289778</v>
      </c>
      <c r="R42" s="71">
        <v>0</v>
      </c>
      <c r="S42" s="70">
        <v>61890095</v>
      </c>
      <c r="T42" s="71">
        <v>0</v>
      </c>
      <c r="U42" s="70">
        <v>295289778</v>
      </c>
      <c r="V42" s="70">
        <v>295289778</v>
      </c>
      <c r="W42" s="70">
        <v>61890095</v>
      </c>
      <c r="X42" s="71">
        <v>0</v>
      </c>
      <c r="Y42" s="71">
        <v>0</v>
      </c>
      <c r="Z42" s="71">
        <v>0</v>
      </c>
      <c r="AA42" s="71">
        <v>0</v>
      </c>
      <c r="AB42" s="70">
        <v>295289778</v>
      </c>
    </row>
    <row r="43" spans="1:28" ht="16.5" hidden="1" customHeight="1" x14ac:dyDescent="0.25">
      <c r="A43" s="72" t="s">
        <v>148</v>
      </c>
      <c r="B43" s="72" t="s">
        <v>147</v>
      </c>
      <c r="C43" s="72" t="s">
        <v>92</v>
      </c>
      <c r="D43" s="72" t="s">
        <v>146</v>
      </c>
      <c r="E43" s="81"/>
      <c r="F43" s="72" t="s">
        <v>90</v>
      </c>
      <c r="G43" s="70">
        <v>74316475</v>
      </c>
      <c r="H43" s="71">
        <v>0</v>
      </c>
      <c r="I43" s="71">
        <v>0</v>
      </c>
      <c r="J43" s="71">
        <v>0</v>
      </c>
      <c r="K43" s="71">
        <v>0</v>
      </c>
      <c r="L43" s="71">
        <v>0</v>
      </c>
      <c r="M43" s="71">
        <v>0</v>
      </c>
      <c r="N43" s="70">
        <v>74316475</v>
      </c>
      <c r="O43" s="71">
        <v>0</v>
      </c>
      <c r="P43" s="70">
        <v>5500000</v>
      </c>
      <c r="Q43" s="70">
        <v>5500000</v>
      </c>
      <c r="R43" s="71">
        <v>0</v>
      </c>
      <c r="S43" s="70">
        <v>68816475</v>
      </c>
      <c r="T43" s="71">
        <v>0</v>
      </c>
      <c r="U43" s="70">
        <v>5500000</v>
      </c>
      <c r="V43" s="70">
        <v>5500000</v>
      </c>
      <c r="W43" s="70">
        <v>68816475</v>
      </c>
      <c r="X43" s="70">
        <v>458334</v>
      </c>
      <c r="Y43" s="71">
        <v>0</v>
      </c>
      <c r="Z43" s="71">
        <v>0</v>
      </c>
      <c r="AA43" s="71">
        <v>0</v>
      </c>
      <c r="AB43" s="70">
        <v>5500000</v>
      </c>
    </row>
    <row r="44" spans="1:28" ht="16.5" hidden="1" customHeight="1" x14ac:dyDescent="0.25">
      <c r="A44" s="72" t="s">
        <v>145</v>
      </c>
      <c r="B44" s="72" t="s">
        <v>144</v>
      </c>
      <c r="C44" s="72" t="s">
        <v>92</v>
      </c>
      <c r="D44" s="72" t="s">
        <v>111</v>
      </c>
      <c r="E44" s="81"/>
      <c r="F44" s="72" t="s">
        <v>90</v>
      </c>
      <c r="G44" s="70">
        <v>272400000</v>
      </c>
      <c r="H44" s="71">
        <v>0</v>
      </c>
      <c r="I44" s="71">
        <v>0</v>
      </c>
      <c r="J44" s="71">
        <v>0</v>
      </c>
      <c r="K44" s="71">
        <v>0</v>
      </c>
      <c r="L44" s="71">
        <v>0</v>
      </c>
      <c r="M44" s="71">
        <v>0</v>
      </c>
      <c r="N44" s="70">
        <v>272400000</v>
      </c>
      <c r="O44" s="71">
        <v>0</v>
      </c>
      <c r="P44" s="70">
        <v>174000000</v>
      </c>
      <c r="Q44" s="70">
        <v>174000000</v>
      </c>
      <c r="R44" s="71">
        <v>0</v>
      </c>
      <c r="S44" s="70">
        <v>98400000</v>
      </c>
      <c r="T44" s="71">
        <v>0</v>
      </c>
      <c r="U44" s="70">
        <v>174000000</v>
      </c>
      <c r="V44" s="70">
        <v>174000000</v>
      </c>
      <c r="W44" s="70">
        <v>98400000</v>
      </c>
      <c r="X44" s="71">
        <v>0</v>
      </c>
      <c r="Y44" s="71">
        <v>0</v>
      </c>
      <c r="Z44" s="71">
        <v>0</v>
      </c>
      <c r="AA44" s="71">
        <v>0</v>
      </c>
      <c r="AB44" s="70">
        <v>174000000</v>
      </c>
    </row>
    <row r="45" spans="1:28" ht="16.5" hidden="1" customHeight="1" x14ac:dyDescent="0.25">
      <c r="A45" s="72" t="s">
        <v>110</v>
      </c>
      <c r="B45" s="72" t="s">
        <v>143</v>
      </c>
      <c r="C45" s="72" t="s">
        <v>92</v>
      </c>
      <c r="D45" s="72" t="s">
        <v>142</v>
      </c>
      <c r="E45" s="81"/>
      <c r="F45" s="72" t="s">
        <v>110</v>
      </c>
      <c r="G45" s="70">
        <v>139809600</v>
      </c>
      <c r="H45" s="71">
        <v>0</v>
      </c>
      <c r="I45" s="71">
        <v>0</v>
      </c>
      <c r="J45" s="71">
        <v>0</v>
      </c>
      <c r="K45" s="71">
        <v>0</v>
      </c>
      <c r="L45" s="71">
        <v>0</v>
      </c>
      <c r="M45" s="71">
        <v>0</v>
      </c>
      <c r="N45" s="70">
        <v>139809600</v>
      </c>
      <c r="O45" s="71">
        <v>0</v>
      </c>
      <c r="P45" s="71">
        <v>0</v>
      </c>
      <c r="Q45" s="71">
        <v>0</v>
      </c>
      <c r="R45" s="71">
        <v>0</v>
      </c>
      <c r="S45" s="70">
        <v>139809600</v>
      </c>
      <c r="T45" s="71">
        <v>0</v>
      </c>
      <c r="U45" s="71">
        <v>0</v>
      </c>
      <c r="V45" s="71">
        <v>0</v>
      </c>
      <c r="W45" s="70">
        <v>139809600</v>
      </c>
      <c r="X45" s="71">
        <v>0</v>
      </c>
      <c r="Y45" s="71">
        <v>0</v>
      </c>
      <c r="Z45" s="71">
        <v>0</v>
      </c>
      <c r="AA45" s="71">
        <v>0</v>
      </c>
      <c r="AB45" s="71">
        <v>0</v>
      </c>
    </row>
    <row r="46" spans="1:28" ht="16.5" hidden="1" customHeight="1" x14ac:dyDescent="0.25">
      <c r="A46" s="72" t="s">
        <v>110</v>
      </c>
      <c r="B46" s="72" t="s">
        <v>141</v>
      </c>
      <c r="C46" s="72" t="s">
        <v>92</v>
      </c>
      <c r="D46" s="72" t="s">
        <v>140</v>
      </c>
      <c r="E46" s="81"/>
      <c r="F46" s="72" t="s">
        <v>110</v>
      </c>
      <c r="G46" s="70">
        <v>139809600</v>
      </c>
      <c r="H46" s="71">
        <v>0</v>
      </c>
      <c r="I46" s="71">
        <v>0</v>
      </c>
      <c r="J46" s="71">
        <v>0</v>
      </c>
      <c r="K46" s="71">
        <v>0</v>
      </c>
      <c r="L46" s="71">
        <v>0</v>
      </c>
      <c r="M46" s="71">
        <v>0</v>
      </c>
      <c r="N46" s="70">
        <v>139809600</v>
      </c>
      <c r="O46" s="71">
        <v>0</v>
      </c>
      <c r="P46" s="71">
        <v>0</v>
      </c>
      <c r="Q46" s="71">
        <v>0</v>
      </c>
      <c r="R46" s="71">
        <v>0</v>
      </c>
      <c r="S46" s="70">
        <v>139809600</v>
      </c>
      <c r="T46" s="71">
        <v>0</v>
      </c>
      <c r="U46" s="71">
        <v>0</v>
      </c>
      <c r="V46" s="71">
        <v>0</v>
      </c>
      <c r="W46" s="70">
        <v>139809600</v>
      </c>
      <c r="X46" s="71">
        <v>0</v>
      </c>
      <c r="Y46" s="71">
        <v>0</v>
      </c>
      <c r="Z46" s="71">
        <v>0</v>
      </c>
      <c r="AA46" s="71">
        <v>0</v>
      </c>
      <c r="AB46" s="71">
        <v>0</v>
      </c>
    </row>
    <row r="47" spans="1:28" ht="16.5" hidden="1" customHeight="1" x14ac:dyDescent="0.25">
      <c r="A47" s="72" t="s">
        <v>110</v>
      </c>
      <c r="B47" s="72" t="s">
        <v>139</v>
      </c>
      <c r="C47" s="72" t="s">
        <v>92</v>
      </c>
      <c r="D47" s="72" t="s">
        <v>138</v>
      </c>
      <c r="E47" s="81"/>
      <c r="F47" s="72" t="s">
        <v>110</v>
      </c>
      <c r="G47" s="70">
        <v>139809600</v>
      </c>
      <c r="H47" s="71">
        <v>0</v>
      </c>
      <c r="I47" s="71">
        <v>0</v>
      </c>
      <c r="J47" s="71">
        <v>0</v>
      </c>
      <c r="K47" s="71">
        <v>0</v>
      </c>
      <c r="L47" s="71">
        <v>0</v>
      </c>
      <c r="M47" s="71">
        <v>0</v>
      </c>
      <c r="N47" s="70">
        <v>139809600</v>
      </c>
      <c r="O47" s="71">
        <v>0</v>
      </c>
      <c r="P47" s="71">
        <v>0</v>
      </c>
      <c r="Q47" s="71">
        <v>0</v>
      </c>
      <c r="R47" s="71">
        <v>0</v>
      </c>
      <c r="S47" s="70">
        <v>139809600</v>
      </c>
      <c r="T47" s="71">
        <v>0</v>
      </c>
      <c r="U47" s="71">
        <v>0</v>
      </c>
      <c r="V47" s="71">
        <v>0</v>
      </c>
      <c r="W47" s="70">
        <v>139809600</v>
      </c>
      <c r="X47" s="71">
        <v>0</v>
      </c>
      <c r="Y47" s="71">
        <v>0</v>
      </c>
      <c r="Z47" s="71">
        <v>0</v>
      </c>
      <c r="AA47" s="71">
        <v>0</v>
      </c>
      <c r="AB47" s="71">
        <v>0</v>
      </c>
    </row>
    <row r="48" spans="1:28" ht="16.5" hidden="1" customHeight="1" x14ac:dyDescent="0.25">
      <c r="A48" s="72" t="s">
        <v>137</v>
      </c>
      <c r="B48" s="72" t="s">
        <v>135</v>
      </c>
      <c r="C48" s="72" t="s">
        <v>92</v>
      </c>
      <c r="D48" s="72" t="s">
        <v>134</v>
      </c>
      <c r="E48" s="81"/>
      <c r="F48" s="72" t="s">
        <v>90</v>
      </c>
      <c r="G48" s="70">
        <v>119809609</v>
      </c>
      <c r="H48" s="71">
        <v>0</v>
      </c>
      <c r="I48" s="71">
        <v>0</v>
      </c>
      <c r="J48" s="71">
        <v>0</v>
      </c>
      <c r="K48" s="71">
        <v>0</v>
      </c>
      <c r="L48" s="71">
        <v>0</v>
      </c>
      <c r="M48" s="71">
        <v>0</v>
      </c>
      <c r="N48" s="70">
        <v>119809609</v>
      </c>
      <c r="O48" s="71">
        <v>0</v>
      </c>
      <c r="P48" s="71">
        <v>0</v>
      </c>
      <c r="Q48" s="71">
        <v>0</v>
      </c>
      <c r="R48" s="71">
        <v>0</v>
      </c>
      <c r="S48" s="70">
        <v>119809609</v>
      </c>
      <c r="T48" s="71">
        <v>0</v>
      </c>
      <c r="U48" s="71">
        <v>0</v>
      </c>
      <c r="V48" s="71">
        <v>0</v>
      </c>
      <c r="W48" s="70">
        <v>119809609</v>
      </c>
      <c r="X48" s="71">
        <v>0</v>
      </c>
      <c r="Y48" s="71">
        <v>0</v>
      </c>
      <c r="Z48" s="71">
        <v>0</v>
      </c>
      <c r="AA48" s="71">
        <v>0</v>
      </c>
      <c r="AB48" s="71">
        <v>0</v>
      </c>
    </row>
    <row r="49" spans="1:29" ht="16.5" hidden="1" customHeight="1" x14ac:dyDescent="0.25">
      <c r="A49" s="72" t="s">
        <v>136</v>
      </c>
      <c r="B49" s="72" t="s">
        <v>135</v>
      </c>
      <c r="C49" s="72" t="s">
        <v>92</v>
      </c>
      <c r="D49" s="72" t="s">
        <v>134</v>
      </c>
      <c r="E49" s="81"/>
      <c r="F49" s="72" t="s">
        <v>107</v>
      </c>
      <c r="G49" s="70">
        <v>19999991</v>
      </c>
      <c r="H49" s="71">
        <v>0</v>
      </c>
      <c r="I49" s="71">
        <v>0</v>
      </c>
      <c r="J49" s="71">
        <v>0</v>
      </c>
      <c r="K49" s="71">
        <v>0</v>
      </c>
      <c r="L49" s="71">
        <v>0</v>
      </c>
      <c r="M49" s="71">
        <v>0</v>
      </c>
      <c r="N49" s="70">
        <v>19999991</v>
      </c>
      <c r="O49" s="71">
        <v>0</v>
      </c>
      <c r="P49" s="71">
        <v>0</v>
      </c>
      <c r="Q49" s="71">
        <v>0</v>
      </c>
      <c r="R49" s="71">
        <v>0</v>
      </c>
      <c r="S49" s="70">
        <v>19999991</v>
      </c>
      <c r="T49" s="71">
        <v>0</v>
      </c>
      <c r="U49" s="71">
        <v>0</v>
      </c>
      <c r="V49" s="71">
        <v>0</v>
      </c>
      <c r="W49" s="70">
        <v>19999991</v>
      </c>
      <c r="X49" s="71">
        <v>0</v>
      </c>
      <c r="Y49" s="71">
        <v>0</v>
      </c>
      <c r="Z49" s="71">
        <v>0</v>
      </c>
      <c r="AA49" s="71">
        <v>0</v>
      </c>
      <c r="AB49" s="71">
        <v>0</v>
      </c>
    </row>
    <row r="50" spans="1:29" ht="16.5" hidden="1" customHeight="1" x14ac:dyDescent="0.25">
      <c r="A50" s="72" t="s">
        <v>110</v>
      </c>
      <c r="B50" s="72" t="s">
        <v>133</v>
      </c>
      <c r="C50" s="72" t="s">
        <v>92</v>
      </c>
      <c r="D50" s="72" t="s">
        <v>132</v>
      </c>
      <c r="E50" s="81"/>
      <c r="F50" s="72" t="s">
        <v>110</v>
      </c>
      <c r="G50" s="70">
        <v>16000000</v>
      </c>
      <c r="H50" s="71">
        <v>0</v>
      </c>
      <c r="I50" s="71">
        <v>0</v>
      </c>
      <c r="J50" s="71">
        <v>0</v>
      </c>
      <c r="K50" s="71">
        <v>0</v>
      </c>
      <c r="L50" s="71">
        <v>0</v>
      </c>
      <c r="M50" s="71">
        <v>0</v>
      </c>
      <c r="N50" s="70">
        <v>16000000</v>
      </c>
      <c r="O50" s="71">
        <v>0</v>
      </c>
      <c r="P50" s="70">
        <v>16000000</v>
      </c>
      <c r="Q50" s="70">
        <v>16000000</v>
      </c>
      <c r="R50" s="71">
        <v>0</v>
      </c>
      <c r="S50" s="71">
        <v>0</v>
      </c>
      <c r="T50" s="71">
        <v>0</v>
      </c>
      <c r="U50" s="70">
        <v>16000000</v>
      </c>
      <c r="V50" s="70">
        <v>16000000</v>
      </c>
      <c r="W50" s="71">
        <v>0</v>
      </c>
      <c r="X50" s="70">
        <v>1828033</v>
      </c>
      <c r="Y50" s="71">
        <v>0</v>
      </c>
      <c r="Z50" s="71">
        <v>0</v>
      </c>
      <c r="AA50" s="71">
        <v>0</v>
      </c>
      <c r="AB50" s="70">
        <v>16000000</v>
      </c>
    </row>
    <row r="51" spans="1:29" ht="16.5" hidden="1" customHeight="1" x14ac:dyDescent="0.25">
      <c r="A51" s="72" t="s">
        <v>110</v>
      </c>
      <c r="B51" s="72" t="s">
        <v>131</v>
      </c>
      <c r="C51" s="72" t="s">
        <v>92</v>
      </c>
      <c r="D51" s="72" t="s">
        <v>130</v>
      </c>
      <c r="E51" s="81"/>
      <c r="F51" s="72" t="s">
        <v>110</v>
      </c>
      <c r="G51" s="70">
        <v>16000000</v>
      </c>
      <c r="H51" s="71">
        <v>0</v>
      </c>
      <c r="I51" s="71">
        <v>0</v>
      </c>
      <c r="J51" s="71">
        <v>0</v>
      </c>
      <c r="K51" s="71">
        <v>0</v>
      </c>
      <c r="L51" s="71">
        <v>0</v>
      </c>
      <c r="M51" s="71">
        <v>0</v>
      </c>
      <c r="N51" s="70">
        <v>16000000</v>
      </c>
      <c r="O51" s="71">
        <v>0</v>
      </c>
      <c r="P51" s="70">
        <v>16000000</v>
      </c>
      <c r="Q51" s="70">
        <v>16000000</v>
      </c>
      <c r="R51" s="71">
        <v>0</v>
      </c>
      <c r="S51" s="71">
        <v>0</v>
      </c>
      <c r="T51" s="71">
        <v>0</v>
      </c>
      <c r="U51" s="70">
        <v>16000000</v>
      </c>
      <c r="V51" s="70">
        <v>16000000</v>
      </c>
      <c r="W51" s="71">
        <v>0</v>
      </c>
      <c r="X51" s="70">
        <v>1828033</v>
      </c>
      <c r="Y51" s="71">
        <v>0</v>
      </c>
      <c r="Z51" s="71">
        <v>0</v>
      </c>
      <c r="AA51" s="71">
        <v>0</v>
      </c>
      <c r="AB51" s="70">
        <v>16000000</v>
      </c>
    </row>
    <row r="52" spans="1:29" ht="16.5" hidden="1" customHeight="1" x14ac:dyDescent="0.25">
      <c r="A52" s="72" t="s">
        <v>129</v>
      </c>
      <c r="B52" s="72" t="s">
        <v>128</v>
      </c>
      <c r="C52" s="72" t="s">
        <v>92</v>
      </c>
      <c r="D52" s="72" t="s">
        <v>127</v>
      </c>
      <c r="E52" s="81"/>
      <c r="F52" s="72" t="s">
        <v>90</v>
      </c>
      <c r="G52" s="70">
        <v>16000000</v>
      </c>
      <c r="H52" s="71">
        <v>0</v>
      </c>
      <c r="I52" s="71">
        <v>0</v>
      </c>
      <c r="J52" s="71">
        <v>0</v>
      </c>
      <c r="K52" s="71">
        <v>0</v>
      </c>
      <c r="L52" s="71">
        <v>0</v>
      </c>
      <c r="M52" s="71">
        <v>0</v>
      </c>
      <c r="N52" s="70">
        <v>16000000</v>
      </c>
      <c r="O52" s="71">
        <v>0</v>
      </c>
      <c r="P52" s="70">
        <v>16000000</v>
      </c>
      <c r="Q52" s="70">
        <v>16000000</v>
      </c>
      <c r="R52" s="71">
        <v>0</v>
      </c>
      <c r="S52" s="71">
        <v>0</v>
      </c>
      <c r="T52" s="71">
        <v>0</v>
      </c>
      <c r="U52" s="70">
        <v>16000000</v>
      </c>
      <c r="V52" s="70">
        <v>16000000</v>
      </c>
      <c r="W52" s="71">
        <v>0</v>
      </c>
      <c r="X52" s="70">
        <v>1828033</v>
      </c>
      <c r="Y52" s="71">
        <v>0</v>
      </c>
      <c r="Z52" s="71">
        <v>0</v>
      </c>
      <c r="AA52" s="71">
        <v>0</v>
      </c>
      <c r="AB52" s="70">
        <v>16000000</v>
      </c>
    </row>
    <row r="53" spans="1:29" ht="16.5" customHeight="1" x14ac:dyDescent="0.25">
      <c r="A53" s="72" t="s">
        <v>110</v>
      </c>
      <c r="B53" s="72" t="s">
        <v>126</v>
      </c>
      <c r="C53" s="72" t="s">
        <v>92</v>
      </c>
      <c r="D53" s="72" t="s">
        <v>125</v>
      </c>
      <c r="E53" s="81"/>
      <c r="F53" s="72" t="s">
        <v>110</v>
      </c>
      <c r="G53" s="70">
        <v>2707137572</v>
      </c>
      <c r="H53" s="71">
        <v>0</v>
      </c>
      <c r="I53" s="71">
        <v>0</v>
      </c>
      <c r="J53" s="71">
        <v>0</v>
      </c>
      <c r="K53" s="71">
        <v>0</v>
      </c>
      <c r="L53" s="71">
        <v>0</v>
      </c>
      <c r="M53" s="71">
        <v>0</v>
      </c>
      <c r="N53" s="70">
        <v>2707137572</v>
      </c>
      <c r="O53" s="71">
        <v>0</v>
      </c>
      <c r="P53" s="70">
        <v>2140933910</v>
      </c>
      <c r="Q53" s="70">
        <v>2140933910</v>
      </c>
      <c r="R53" s="71">
        <v>0</v>
      </c>
      <c r="S53" s="70">
        <v>566203662</v>
      </c>
      <c r="T53" s="71">
        <v>0</v>
      </c>
      <c r="U53" s="70">
        <v>2077540160</v>
      </c>
      <c r="V53" s="70">
        <v>2077540160</v>
      </c>
      <c r="W53" s="70">
        <v>629597412</v>
      </c>
      <c r="X53" s="70">
        <v>770000</v>
      </c>
      <c r="Y53" s="71">
        <v>0</v>
      </c>
      <c r="Z53" s="71">
        <v>0</v>
      </c>
      <c r="AA53" s="71">
        <v>0</v>
      </c>
      <c r="AB53" s="70">
        <v>2077540160</v>
      </c>
      <c r="AC53" s="79"/>
    </row>
    <row r="54" spans="1:29" ht="16.5" customHeight="1" x14ac:dyDescent="0.25">
      <c r="A54" s="72" t="s">
        <v>110</v>
      </c>
      <c r="B54" s="72" t="s">
        <v>124</v>
      </c>
      <c r="C54" s="72" t="s">
        <v>92</v>
      </c>
      <c r="D54" s="72" t="s">
        <v>123</v>
      </c>
      <c r="E54" s="81"/>
      <c r="F54" s="72" t="s">
        <v>110</v>
      </c>
      <c r="G54" s="70">
        <v>2707137572</v>
      </c>
      <c r="H54" s="71">
        <v>0</v>
      </c>
      <c r="I54" s="71">
        <v>0</v>
      </c>
      <c r="J54" s="71">
        <v>0</v>
      </c>
      <c r="K54" s="71">
        <v>0</v>
      </c>
      <c r="L54" s="71">
        <v>0</v>
      </c>
      <c r="M54" s="71">
        <v>0</v>
      </c>
      <c r="N54" s="70">
        <v>2707137572</v>
      </c>
      <c r="O54" s="71">
        <v>0</v>
      </c>
      <c r="P54" s="70">
        <v>2140933910</v>
      </c>
      <c r="Q54" s="70">
        <v>2140933910</v>
      </c>
      <c r="R54" s="71">
        <v>0</v>
      </c>
      <c r="S54" s="70">
        <v>566203662</v>
      </c>
      <c r="T54" s="71">
        <v>0</v>
      </c>
      <c r="U54" s="70">
        <v>2077540160</v>
      </c>
      <c r="V54" s="70">
        <v>2077540160</v>
      </c>
      <c r="W54" s="70">
        <v>629597412</v>
      </c>
      <c r="X54" s="70">
        <v>770000</v>
      </c>
      <c r="Y54" s="71">
        <v>0</v>
      </c>
      <c r="Z54" s="71">
        <v>0</v>
      </c>
      <c r="AA54" s="71">
        <v>0</v>
      </c>
      <c r="AB54" s="70">
        <v>2077540160</v>
      </c>
    </row>
    <row r="55" spans="1:29" ht="16.5" customHeight="1" x14ac:dyDescent="0.25">
      <c r="A55" s="72" t="s">
        <v>110</v>
      </c>
      <c r="B55" s="72" t="s">
        <v>122</v>
      </c>
      <c r="C55" s="72" t="s">
        <v>92</v>
      </c>
      <c r="D55" s="72" t="s">
        <v>121</v>
      </c>
      <c r="E55" s="81"/>
      <c r="F55" s="72" t="s">
        <v>110</v>
      </c>
      <c r="G55" s="70">
        <v>2707137572</v>
      </c>
      <c r="H55" s="71">
        <v>0</v>
      </c>
      <c r="I55" s="71">
        <v>0</v>
      </c>
      <c r="J55" s="71">
        <v>0</v>
      </c>
      <c r="K55" s="71">
        <v>0</v>
      </c>
      <c r="L55" s="71">
        <v>0</v>
      </c>
      <c r="M55" s="71">
        <v>0</v>
      </c>
      <c r="N55" s="70">
        <v>2707137572</v>
      </c>
      <c r="O55" s="71">
        <v>0</v>
      </c>
      <c r="P55" s="70">
        <v>2140933910</v>
      </c>
      <c r="Q55" s="70">
        <v>2140933910</v>
      </c>
      <c r="R55" s="71">
        <v>0</v>
      </c>
      <c r="S55" s="70">
        <v>566203662</v>
      </c>
      <c r="T55" s="71">
        <v>0</v>
      </c>
      <c r="U55" s="70">
        <v>2077540160</v>
      </c>
      <c r="V55" s="70">
        <v>2077540160</v>
      </c>
      <c r="W55" s="70">
        <v>629597412</v>
      </c>
      <c r="X55" s="70">
        <v>770000</v>
      </c>
      <c r="Y55" s="71">
        <v>0</v>
      </c>
      <c r="Z55" s="71">
        <v>0</v>
      </c>
      <c r="AA55" s="71">
        <v>0</v>
      </c>
      <c r="AB55" s="70">
        <v>2077540160</v>
      </c>
    </row>
    <row r="56" spans="1:29" ht="42" customHeight="1" x14ac:dyDescent="0.25">
      <c r="A56" s="72" t="s">
        <v>120</v>
      </c>
      <c r="B56" s="72" t="s">
        <v>119</v>
      </c>
      <c r="C56" s="72" t="s">
        <v>92</v>
      </c>
      <c r="D56" s="72" t="s">
        <v>118</v>
      </c>
      <c r="E56" s="81" t="s">
        <v>276</v>
      </c>
      <c r="F56" s="72" t="s">
        <v>90</v>
      </c>
      <c r="G56" s="70">
        <v>62800427</v>
      </c>
      <c r="H56" s="71">
        <v>0</v>
      </c>
      <c r="I56" s="71">
        <v>0</v>
      </c>
      <c r="J56" s="71">
        <v>0</v>
      </c>
      <c r="K56" s="71">
        <v>0</v>
      </c>
      <c r="L56" s="71">
        <v>0</v>
      </c>
      <c r="M56" s="71">
        <v>0</v>
      </c>
      <c r="N56" s="70">
        <v>62800427</v>
      </c>
      <c r="O56" s="71">
        <v>0</v>
      </c>
      <c r="P56" s="71">
        <v>0</v>
      </c>
      <c r="Q56" s="71">
        <v>0</v>
      </c>
      <c r="R56" s="71">
        <v>0</v>
      </c>
      <c r="S56" s="70">
        <v>62800427</v>
      </c>
      <c r="T56" s="71">
        <v>0</v>
      </c>
      <c r="U56" s="71">
        <v>0</v>
      </c>
      <c r="V56" s="71">
        <v>0</v>
      </c>
      <c r="W56" s="70">
        <v>62800427</v>
      </c>
      <c r="X56" s="71">
        <v>0</v>
      </c>
      <c r="Y56" s="71">
        <v>0</v>
      </c>
      <c r="Z56" s="71">
        <v>0</v>
      </c>
      <c r="AA56" s="71">
        <v>0</v>
      </c>
      <c r="AB56" s="71">
        <v>0</v>
      </c>
    </row>
    <row r="57" spans="1:29" ht="22.5" x14ac:dyDescent="0.25">
      <c r="A57" s="72" t="s">
        <v>117</v>
      </c>
      <c r="B57" s="72" t="s">
        <v>114</v>
      </c>
      <c r="C57" s="72" t="s">
        <v>92</v>
      </c>
      <c r="D57" s="72" t="s">
        <v>116</v>
      </c>
      <c r="E57" s="81" t="s">
        <v>277</v>
      </c>
      <c r="F57" s="72" t="s">
        <v>90</v>
      </c>
      <c r="G57" s="70">
        <v>226483488</v>
      </c>
      <c r="H57" s="71">
        <v>0</v>
      </c>
      <c r="I57" s="71">
        <v>0</v>
      </c>
      <c r="J57" s="71">
        <v>0</v>
      </c>
      <c r="K57" s="71">
        <v>0</v>
      </c>
      <c r="L57" s="71">
        <v>0</v>
      </c>
      <c r="M57" s="71">
        <v>0</v>
      </c>
      <c r="N57" s="70">
        <v>226483488</v>
      </c>
      <c r="O57" s="71">
        <v>0</v>
      </c>
      <c r="P57" s="70">
        <v>153470341</v>
      </c>
      <c r="Q57" s="70">
        <v>153470341</v>
      </c>
      <c r="R57" s="71">
        <v>0</v>
      </c>
      <c r="S57" s="70">
        <v>73013147</v>
      </c>
      <c r="T57" s="71">
        <v>0</v>
      </c>
      <c r="U57" s="70">
        <v>153470341</v>
      </c>
      <c r="V57" s="70">
        <v>153470341</v>
      </c>
      <c r="W57" s="70">
        <v>73013147</v>
      </c>
      <c r="X57" s="71">
        <v>0</v>
      </c>
      <c r="Y57" s="71">
        <v>0</v>
      </c>
      <c r="Z57" s="71">
        <v>0</v>
      </c>
      <c r="AA57" s="71">
        <v>0</v>
      </c>
      <c r="AB57" s="70">
        <v>153470341</v>
      </c>
    </row>
    <row r="58" spans="1:29" ht="22.5" x14ac:dyDescent="0.25">
      <c r="A58" s="72" t="s">
        <v>115</v>
      </c>
      <c r="B58" s="72" t="s">
        <v>114</v>
      </c>
      <c r="C58" s="72" t="s">
        <v>92</v>
      </c>
      <c r="D58" s="72" t="s">
        <v>113</v>
      </c>
      <c r="E58" s="81" t="s">
        <v>276</v>
      </c>
      <c r="F58" s="72" t="s">
        <v>90</v>
      </c>
      <c r="G58" s="70">
        <v>105125000</v>
      </c>
      <c r="H58" s="71">
        <v>0</v>
      </c>
      <c r="I58" s="71">
        <v>0</v>
      </c>
      <c r="J58" s="71">
        <v>0</v>
      </c>
      <c r="K58" s="71">
        <v>0</v>
      </c>
      <c r="L58" s="71">
        <v>0</v>
      </c>
      <c r="M58" s="71">
        <v>0</v>
      </c>
      <c r="N58" s="70">
        <v>105125000</v>
      </c>
      <c r="O58" s="71">
        <v>0</v>
      </c>
      <c r="P58" s="70">
        <v>63393750</v>
      </c>
      <c r="Q58" s="70">
        <v>63393750</v>
      </c>
      <c r="R58" s="71">
        <v>0</v>
      </c>
      <c r="S58" s="70">
        <v>41731250</v>
      </c>
      <c r="T58" s="71">
        <v>0</v>
      </c>
      <c r="U58" s="71">
        <v>0</v>
      </c>
      <c r="V58" s="71">
        <v>0</v>
      </c>
      <c r="W58" s="70">
        <v>105125000</v>
      </c>
      <c r="X58" s="71">
        <v>0</v>
      </c>
      <c r="Y58" s="71">
        <v>0</v>
      </c>
      <c r="Z58" s="71">
        <v>0</v>
      </c>
      <c r="AA58" s="71">
        <v>0</v>
      </c>
      <c r="AB58" s="71">
        <v>0</v>
      </c>
    </row>
    <row r="59" spans="1:29" x14ac:dyDescent="0.25">
      <c r="A59" s="72" t="s">
        <v>110</v>
      </c>
      <c r="B59" s="72" t="s">
        <v>112</v>
      </c>
      <c r="C59" s="72" t="s">
        <v>92</v>
      </c>
      <c r="D59" s="72" t="s">
        <v>111</v>
      </c>
      <c r="E59" s="81"/>
      <c r="F59" s="72" t="s">
        <v>110</v>
      </c>
      <c r="G59" s="70">
        <v>2312728657</v>
      </c>
      <c r="H59" s="71">
        <v>0</v>
      </c>
      <c r="I59" s="71">
        <v>0</v>
      </c>
      <c r="J59" s="71">
        <v>0</v>
      </c>
      <c r="K59" s="71">
        <v>0</v>
      </c>
      <c r="L59" s="71">
        <v>0</v>
      </c>
      <c r="M59" s="71">
        <v>0</v>
      </c>
      <c r="N59" s="70">
        <v>2312728657</v>
      </c>
      <c r="O59" s="71">
        <v>0</v>
      </c>
      <c r="P59" s="70">
        <v>1924069819</v>
      </c>
      <c r="Q59" s="70">
        <v>1924069819</v>
      </c>
      <c r="R59" s="71">
        <v>0</v>
      </c>
      <c r="S59" s="70">
        <v>388658838</v>
      </c>
      <c r="T59" s="71">
        <v>0</v>
      </c>
      <c r="U59" s="70">
        <v>1924069819</v>
      </c>
      <c r="V59" s="70">
        <v>1924069819</v>
      </c>
      <c r="W59" s="70">
        <v>388658838</v>
      </c>
      <c r="X59" s="70">
        <v>770000</v>
      </c>
      <c r="Y59" s="71">
        <v>0</v>
      </c>
      <c r="Z59" s="71">
        <v>0</v>
      </c>
      <c r="AA59" s="71">
        <v>0</v>
      </c>
      <c r="AB59" s="70">
        <v>1924069819</v>
      </c>
    </row>
    <row r="60" spans="1:29" x14ac:dyDescent="0.25">
      <c r="A60" s="72" t="s">
        <v>109</v>
      </c>
      <c r="B60" s="72" t="s">
        <v>108</v>
      </c>
      <c r="C60" s="72" t="s">
        <v>92</v>
      </c>
      <c r="D60" s="72" t="s">
        <v>104</v>
      </c>
      <c r="E60" s="81" t="s">
        <v>278</v>
      </c>
      <c r="F60" s="72" t="s">
        <v>107</v>
      </c>
      <c r="G60" s="70">
        <v>10000009</v>
      </c>
      <c r="H60" s="71">
        <v>0</v>
      </c>
      <c r="I60" s="71">
        <v>0</v>
      </c>
      <c r="J60" s="71">
        <v>0</v>
      </c>
      <c r="K60" s="71">
        <v>0</v>
      </c>
      <c r="L60" s="71">
        <v>0</v>
      </c>
      <c r="M60" s="71">
        <v>0</v>
      </c>
      <c r="N60" s="70">
        <v>10000009</v>
      </c>
      <c r="O60" s="71">
        <v>0</v>
      </c>
      <c r="P60" s="71">
        <v>0</v>
      </c>
      <c r="Q60" s="71">
        <v>0</v>
      </c>
      <c r="R60" s="71">
        <v>0</v>
      </c>
      <c r="S60" s="70">
        <v>10000009</v>
      </c>
      <c r="T60" s="71">
        <v>0</v>
      </c>
      <c r="U60" s="71">
        <v>0</v>
      </c>
      <c r="V60" s="71">
        <v>0</v>
      </c>
      <c r="W60" s="70">
        <v>10000009</v>
      </c>
      <c r="X60" s="71">
        <v>0</v>
      </c>
      <c r="Y60" s="71">
        <v>0</v>
      </c>
      <c r="Z60" s="71">
        <v>0</v>
      </c>
      <c r="AA60" s="71">
        <v>0</v>
      </c>
      <c r="AB60" s="71">
        <v>0</v>
      </c>
    </row>
    <row r="61" spans="1:29" x14ac:dyDescent="0.25">
      <c r="A61" s="72" t="s">
        <v>106</v>
      </c>
      <c r="B61" s="72" t="s">
        <v>105</v>
      </c>
      <c r="C61" s="72" t="s">
        <v>92</v>
      </c>
      <c r="D61" s="72" t="s">
        <v>104</v>
      </c>
      <c r="E61" s="81" t="s">
        <v>278</v>
      </c>
      <c r="F61" s="72" t="s">
        <v>90</v>
      </c>
      <c r="G61" s="70">
        <v>20916668</v>
      </c>
      <c r="H61" s="71">
        <v>0</v>
      </c>
      <c r="I61" s="71">
        <v>0</v>
      </c>
      <c r="J61" s="71">
        <v>0</v>
      </c>
      <c r="K61" s="71">
        <v>0</v>
      </c>
      <c r="L61" s="71">
        <v>0</v>
      </c>
      <c r="M61" s="71">
        <v>0</v>
      </c>
      <c r="N61" s="70">
        <v>20916668</v>
      </c>
      <c r="O61" s="71">
        <v>0</v>
      </c>
      <c r="P61" s="70">
        <v>20000000</v>
      </c>
      <c r="Q61" s="70">
        <v>20000000</v>
      </c>
      <c r="R61" s="71">
        <v>0</v>
      </c>
      <c r="S61" s="70">
        <v>916668</v>
      </c>
      <c r="T61" s="71">
        <v>0</v>
      </c>
      <c r="U61" s="70">
        <v>20000000</v>
      </c>
      <c r="V61" s="70">
        <v>20000000</v>
      </c>
      <c r="W61" s="70">
        <v>916668</v>
      </c>
      <c r="X61" s="71">
        <v>0</v>
      </c>
      <c r="Y61" s="71">
        <v>0</v>
      </c>
      <c r="Z61" s="71">
        <v>0</v>
      </c>
      <c r="AA61" s="71">
        <v>0</v>
      </c>
      <c r="AB61" s="70">
        <v>20000000</v>
      </c>
    </row>
    <row r="62" spans="1:29" x14ac:dyDescent="0.25">
      <c r="A62" s="72" t="s">
        <v>103</v>
      </c>
      <c r="B62" s="72" t="s">
        <v>102</v>
      </c>
      <c r="C62" s="72" t="s">
        <v>92</v>
      </c>
      <c r="D62" s="72" t="s">
        <v>101</v>
      </c>
      <c r="E62" s="81" t="s">
        <v>276</v>
      </c>
      <c r="F62" s="72" t="s">
        <v>90</v>
      </c>
      <c r="G62" s="70">
        <v>1382074573</v>
      </c>
      <c r="H62" s="71">
        <v>0</v>
      </c>
      <c r="I62" s="71">
        <v>0</v>
      </c>
      <c r="J62" s="71">
        <v>0</v>
      </c>
      <c r="K62" s="71">
        <v>0</v>
      </c>
      <c r="L62" s="71">
        <v>0</v>
      </c>
      <c r="M62" s="71">
        <v>0</v>
      </c>
      <c r="N62" s="70">
        <v>1382074573</v>
      </c>
      <c r="O62" s="71">
        <v>0</v>
      </c>
      <c r="P62" s="70">
        <v>1091095277</v>
      </c>
      <c r="Q62" s="70">
        <v>1091095277</v>
      </c>
      <c r="R62" s="71">
        <v>0</v>
      </c>
      <c r="S62" s="70">
        <v>290979296</v>
      </c>
      <c r="T62" s="71">
        <v>0</v>
      </c>
      <c r="U62" s="70">
        <v>1091095277</v>
      </c>
      <c r="V62" s="70">
        <v>1091095277</v>
      </c>
      <c r="W62" s="70">
        <v>290979296</v>
      </c>
      <c r="X62" s="71">
        <v>0</v>
      </c>
      <c r="Y62" s="71">
        <v>0</v>
      </c>
      <c r="Z62" s="71">
        <v>0</v>
      </c>
      <c r="AA62" s="71">
        <v>0</v>
      </c>
      <c r="AB62" s="70">
        <v>1091095277</v>
      </c>
    </row>
    <row r="63" spans="1:29" x14ac:dyDescent="0.25">
      <c r="A63" s="72" t="s">
        <v>100</v>
      </c>
      <c r="B63" s="72" t="s">
        <v>99</v>
      </c>
      <c r="C63" s="72" t="s">
        <v>92</v>
      </c>
      <c r="D63" s="72" t="s">
        <v>98</v>
      </c>
      <c r="E63" s="81" t="s">
        <v>279</v>
      </c>
      <c r="F63" s="72" t="s">
        <v>90</v>
      </c>
      <c r="G63" s="70">
        <v>312133332</v>
      </c>
      <c r="H63" s="71">
        <v>0</v>
      </c>
      <c r="I63" s="71">
        <v>0</v>
      </c>
      <c r="J63" s="71">
        <v>0</v>
      </c>
      <c r="K63" s="71">
        <v>0</v>
      </c>
      <c r="L63" s="71">
        <v>0</v>
      </c>
      <c r="M63" s="71">
        <v>0</v>
      </c>
      <c r="N63" s="70">
        <v>312133332</v>
      </c>
      <c r="O63" s="71">
        <v>0</v>
      </c>
      <c r="P63" s="70">
        <v>230854542</v>
      </c>
      <c r="Q63" s="70">
        <v>230854542</v>
      </c>
      <c r="R63" s="71">
        <v>0</v>
      </c>
      <c r="S63" s="70">
        <v>81278790</v>
      </c>
      <c r="T63" s="71">
        <v>0</v>
      </c>
      <c r="U63" s="70">
        <v>230854542</v>
      </c>
      <c r="V63" s="70">
        <v>230854542</v>
      </c>
      <c r="W63" s="70">
        <v>81278790</v>
      </c>
      <c r="X63" s="71">
        <v>0</v>
      </c>
      <c r="Y63" s="71">
        <v>0</v>
      </c>
      <c r="Z63" s="71">
        <v>0</v>
      </c>
      <c r="AA63" s="71">
        <v>0</v>
      </c>
      <c r="AB63" s="70">
        <v>230854542</v>
      </c>
    </row>
    <row r="64" spans="1:29" ht="22.5" x14ac:dyDescent="0.25">
      <c r="A64" s="72" t="s">
        <v>97</v>
      </c>
      <c r="B64" s="72" t="s">
        <v>96</v>
      </c>
      <c r="C64" s="72" t="s">
        <v>92</v>
      </c>
      <c r="D64" s="72" t="s">
        <v>95</v>
      </c>
      <c r="E64" s="81" t="s">
        <v>277</v>
      </c>
      <c r="F64" s="72" t="s">
        <v>90</v>
      </c>
      <c r="G64" s="70">
        <v>203516512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0">
        <v>203516512</v>
      </c>
      <c r="O64" s="71">
        <v>0</v>
      </c>
      <c r="P64" s="70">
        <v>198700000</v>
      </c>
      <c r="Q64" s="70">
        <v>198700000</v>
      </c>
      <c r="R64" s="71">
        <v>0</v>
      </c>
      <c r="S64" s="70">
        <v>4816512</v>
      </c>
      <c r="T64" s="71">
        <v>0</v>
      </c>
      <c r="U64" s="70">
        <v>198700000</v>
      </c>
      <c r="V64" s="70">
        <v>198700000</v>
      </c>
      <c r="W64" s="70">
        <v>4816512</v>
      </c>
      <c r="X64" s="71">
        <v>0</v>
      </c>
      <c r="Y64" s="71">
        <v>0</v>
      </c>
      <c r="Z64" s="71">
        <v>0</v>
      </c>
      <c r="AA64" s="71">
        <v>0</v>
      </c>
      <c r="AB64" s="70">
        <v>198700000</v>
      </c>
    </row>
    <row r="65" spans="1:28" ht="22.5" x14ac:dyDescent="0.25">
      <c r="A65" s="72" t="s">
        <v>94</v>
      </c>
      <c r="B65" s="72" t="s">
        <v>93</v>
      </c>
      <c r="C65" s="72" t="s">
        <v>92</v>
      </c>
      <c r="D65" s="72" t="s">
        <v>91</v>
      </c>
      <c r="E65" s="81" t="s">
        <v>280</v>
      </c>
      <c r="F65" s="72" t="s">
        <v>90</v>
      </c>
      <c r="G65" s="70">
        <v>384087563</v>
      </c>
      <c r="H65" s="71">
        <v>0</v>
      </c>
      <c r="I65" s="71">
        <v>0</v>
      </c>
      <c r="J65" s="71">
        <v>0</v>
      </c>
      <c r="K65" s="71">
        <v>0</v>
      </c>
      <c r="L65" s="71">
        <v>0</v>
      </c>
      <c r="M65" s="71">
        <v>0</v>
      </c>
      <c r="N65" s="70">
        <v>384087563</v>
      </c>
      <c r="O65" s="71">
        <v>0</v>
      </c>
      <c r="P65" s="70">
        <v>383420000</v>
      </c>
      <c r="Q65" s="70">
        <v>383420000</v>
      </c>
      <c r="R65" s="71">
        <v>0</v>
      </c>
      <c r="S65" s="70">
        <v>667563</v>
      </c>
      <c r="T65" s="71">
        <v>0</v>
      </c>
      <c r="U65" s="70">
        <v>383420000</v>
      </c>
      <c r="V65" s="70">
        <v>383420000</v>
      </c>
      <c r="W65" s="70">
        <v>667563</v>
      </c>
      <c r="X65" s="70">
        <v>770000</v>
      </c>
      <c r="Y65" s="71">
        <v>0</v>
      </c>
      <c r="Z65" s="71">
        <v>0</v>
      </c>
      <c r="AA65" s="71">
        <v>0</v>
      </c>
      <c r="AB65" s="70">
        <v>383420000</v>
      </c>
    </row>
    <row r="68" spans="1:28" x14ac:dyDescent="0.25">
      <c r="C68" s="69" t="s">
        <v>275</v>
      </c>
      <c r="D68" s="69" t="s">
        <v>276</v>
      </c>
      <c r="N68" s="79">
        <f>+N56+N58+N62</f>
        <v>1550000000</v>
      </c>
      <c r="V68" s="79">
        <f>+V56+V58+V62</f>
        <v>1091095277</v>
      </c>
    </row>
    <row r="69" spans="1:28" x14ac:dyDescent="0.25">
      <c r="D69" s="69" t="s">
        <v>277</v>
      </c>
      <c r="N69" s="79">
        <f>+N57+N64</f>
        <v>430000000</v>
      </c>
      <c r="V69" s="79">
        <f>+V57+V64</f>
        <v>352170341</v>
      </c>
    </row>
    <row r="70" spans="1:28" x14ac:dyDescent="0.25">
      <c r="D70" s="69" t="s">
        <v>278</v>
      </c>
      <c r="N70" s="79">
        <f>+N60+N61</f>
        <v>30916677</v>
      </c>
      <c r="V70" s="79">
        <f>+V60+V61</f>
        <v>20000000</v>
      </c>
    </row>
    <row r="71" spans="1:28" x14ac:dyDescent="0.25">
      <c r="D71" s="69" t="s">
        <v>279</v>
      </c>
      <c r="N71" s="79">
        <f>+N63</f>
        <v>312133332</v>
      </c>
      <c r="V71" s="79">
        <f>+V63</f>
        <v>230854542</v>
      </c>
    </row>
    <row r="72" spans="1:28" x14ac:dyDescent="0.25">
      <c r="D72" s="69" t="s">
        <v>280</v>
      </c>
      <c r="N72" s="79">
        <f>+N65</f>
        <v>384087563</v>
      </c>
      <c r="V72" s="79">
        <f>+V65</f>
        <v>383420000</v>
      </c>
    </row>
  </sheetData>
  <mergeCells count="5">
    <mergeCell ref="A6:AB6"/>
    <mergeCell ref="A1:AB1"/>
    <mergeCell ref="A2:AB2"/>
    <mergeCell ref="A3:AB3"/>
    <mergeCell ref="A4:AB4"/>
  </mergeCells>
  <pageMargins left="0.75" right="0.75" top="1" bottom="1" header="0.5" footer="0.5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:H4"/>
    </sheetView>
  </sheetViews>
  <sheetFormatPr baseColWidth="10" defaultRowHeight="14.25" x14ac:dyDescent="0.2"/>
  <cols>
    <col min="1" max="1" width="40.125" style="83" customWidth="1"/>
    <col min="2" max="2" width="40.375" style="83" customWidth="1"/>
    <col min="3" max="4" width="28.25" style="83" customWidth="1"/>
    <col min="5" max="5" width="16" style="83" bestFit="1" customWidth="1"/>
    <col min="6" max="6" width="16" style="83" customWidth="1"/>
    <col min="7" max="7" width="16.375" style="83" bestFit="1" customWidth="1"/>
    <col min="8" max="8" width="16" style="83" bestFit="1" customWidth="1"/>
    <col min="9" max="16384" width="11" style="83"/>
  </cols>
  <sheetData>
    <row r="1" spans="1:8" s="87" customFormat="1" ht="30" x14ac:dyDescent="0.2">
      <c r="A1" s="89" t="s">
        <v>284</v>
      </c>
      <c r="B1" s="89" t="s">
        <v>285</v>
      </c>
      <c r="C1" s="89" t="s">
        <v>281</v>
      </c>
      <c r="D1" s="89" t="s">
        <v>282</v>
      </c>
      <c r="E1" s="90" t="s">
        <v>289</v>
      </c>
      <c r="F1" s="90" t="s">
        <v>290</v>
      </c>
      <c r="G1" s="89" t="s">
        <v>286</v>
      </c>
      <c r="H1" s="89" t="s">
        <v>287</v>
      </c>
    </row>
    <row r="2" spans="1:8" ht="125.25" customHeight="1" x14ac:dyDescent="0.2">
      <c r="A2" s="85" t="str">
        <f>+'PA 2022'!E9</f>
        <v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v>
      </c>
      <c r="B2" s="85" t="str">
        <f>+'PA 2022'!H9</f>
        <v>FORTALECIMIENTO DEL COWORKING COMO ESTRATEGIA PARA EL EMPRENDIMIENTO, INNOVACIÓN, DINAMIZACIÓN Y ACELERACIÓN EMPRESARIAL EN EL MUNICIPIO DE BUCARAMANGA</v>
      </c>
      <c r="C2" s="85" t="s">
        <v>288</v>
      </c>
      <c r="D2" s="85" t="s">
        <v>283</v>
      </c>
      <c r="E2" s="86">
        <v>448760119</v>
      </c>
      <c r="F2" s="86"/>
      <c r="G2" s="86">
        <v>153470340</v>
      </c>
      <c r="H2" s="86">
        <f>+E2+G2</f>
        <v>602230459</v>
      </c>
    </row>
    <row r="3" spans="1:8" ht="79.5" customHeight="1" x14ac:dyDescent="0.2">
      <c r="A3" s="85" t="str">
        <f>+'PA 2022'!E10</f>
        <v>Implementar 1 programa de desarrollo empresarial y de empleabilidad para las micro y pequeñas empresas (incluyendo unidades productivas).</v>
      </c>
      <c r="B3" s="85" t="str">
        <f>+'PA 2022'!H10</f>
        <v>FORTALECIMIENTO DEL CENTRO DE DESARROLLO EMPRESARIAL Y DE EMPLEABILIDAD EN EL MUNICIPIO DE BUCARAMANGA</v>
      </c>
      <c r="C3" s="83" t="s">
        <v>293</v>
      </c>
      <c r="D3" s="85" t="s">
        <v>283</v>
      </c>
      <c r="E3" s="86">
        <v>82331162</v>
      </c>
      <c r="F3" s="86">
        <v>236720000</v>
      </c>
      <c r="G3" s="86">
        <v>139668961</v>
      </c>
      <c r="H3" s="86">
        <f>+F3+E3+G3</f>
        <v>458720123</v>
      </c>
    </row>
    <row r="4" spans="1:8" ht="94.5" customHeight="1" x14ac:dyDescent="0.2">
      <c r="A4" s="84" t="str">
        <f>+'PA 2022'!E10</f>
        <v>Implementar 1 programa de desarrollo empresarial y de empleabilidad para las micro y pequeñas empresas (incluyendo unidades productivas).</v>
      </c>
      <c r="B4" s="84" t="str">
        <f>+'PA 2022'!H10</f>
        <v>FORTALECIMIENTO DEL CENTRO DE DESARROLLO EMPRESARIAL Y DE EMPLEABILIDAD EN EL MUNICIPIO DE BUCARAMANGA</v>
      </c>
      <c r="C4" s="83" t="s">
        <v>292</v>
      </c>
      <c r="D4" s="83" t="s">
        <v>291</v>
      </c>
      <c r="E4" s="86">
        <v>318284115</v>
      </c>
      <c r="F4" s="86">
        <v>70474177</v>
      </c>
      <c r="G4" s="86">
        <v>166612233</v>
      </c>
      <c r="H4" s="86">
        <f>+F4+E4+G4</f>
        <v>555370525</v>
      </c>
    </row>
    <row r="5" spans="1:8" x14ac:dyDescent="0.2">
      <c r="E5" s="88">
        <f>+SUM(E2:E4)</f>
        <v>849375396</v>
      </c>
      <c r="F5" s="88">
        <f>+SUM(F2:F4)</f>
        <v>307194177</v>
      </c>
      <c r="G5" s="88">
        <f>+SUM(G2:G4)</f>
        <v>459751534</v>
      </c>
      <c r="H5" s="88">
        <f>+SUM(H2:H4)</f>
        <v>1616321107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 2022</vt:lpstr>
      <vt:lpstr>Calculos</vt:lpstr>
      <vt:lpstr>Gastos_Ene</vt:lpstr>
      <vt:lpstr>Recursos Gestionados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2022-02-16T20:53:55Z</dcterms:modified>
</cp:coreProperties>
</file>