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\1 - PDM\1 - Seguimiento Plan\0 - Plan de acción 2022\12 - Diciembre\Revisados\"/>
    </mc:Choice>
  </mc:AlternateContent>
  <xr:revisionPtr revIDLastSave="0" documentId="13_ncr:1_{ABA15CE2-2769-4C92-84A6-0C6F162FF974}" xr6:coauthVersionLast="47" xr6:coauthVersionMax="47" xr10:uidLastSave="{00000000-0000-0000-0000-000000000000}"/>
  <bookViews>
    <workbookView xWindow="-120" yWindow="-120" windowWidth="29040" windowHeight="15720" xr2:uid="{F68AA328-F67B-4A8A-BAAD-F67DC9094FA4}"/>
  </bookViews>
  <sheets>
    <sheet name="PA 2022" sheetId="1" r:id="rId1"/>
  </sheets>
  <definedNames>
    <definedName name="_xlnm._FilterDatabase" localSheetId="0" hidden="1">'PA 2022'!$A$8:$AE$23</definedName>
    <definedName name="_xlnm.Print_Area" localSheetId="0">'PA 2022'!$A$1:$AE$23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N10" i="1"/>
  <c r="N9" i="1"/>
  <c r="AC23" i="1"/>
  <c r="AB23" i="1"/>
  <c r="AA22" i="1" l="1"/>
  <c r="AA21" i="1"/>
  <c r="AA19" i="1"/>
  <c r="AA18" i="1"/>
  <c r="AA16" i="1"/>
  <c r="AA14" i="1"/>
  <c r="U16" i="1"/>
  <c r="A23" i="1" l="1" a="1"/>
  <c r="A23" i="1" s="1"/>
  <c r="AA13" i="1"/>
  <c r="AA12" i="1"/>
  <c r="AA11" i="1"/>
  <c r="AA10" i="1"/>
  <c r="AA9" i="1"/>
  <c r="U22" i="1"/>
  <c r="U21" i="1"/>
  <c r="U19" i="1"/>
  <c r="U18" i="1"/>
  <c r="U14" i="1"/>
  <c r="U13" i="1"/>
  <c r="U12" i="1"/>
  <c r="U11" i="1"/>
  <c r="U10" i="1"/>
  <c r="U9" i="1"/>
  <c r="N12" i="1"/>
  <c r="AA23" i="1" l="1"/>
  <c r="U23" i="1"/>
  <c r="Z23" i="1"/>
  <c r="Y23" i="1"/>
  <c r="X23" i="1"/>
  <c r="W23" i="1"/>
  <c r="T23" i="1"/>
  <c r="S23" i="1"/>
  <c r="R23" i="1"/>
  <c r="Q23" i="1"/>
  <c r="N22" i="1"/>
  <c r="N21" i="1"/>
  <c r="N19" i="1"/>
  <c r="N18" i="1"/>
  <c r="N16" i="1"/>
  <c r="N14" i="1"/>
  <c r="N13" i="1"/>
  <c r="AB18" i="1" l="1"/>
  <c r="AB11" i="1"/>
  <c r="AB19" i="1"/>
  <c r="AB16" i="1"/>
  <c r="AB14" i="1"/>
  <c r="AB9" i="1"/>
  <c r="AB13" i="1"/>
  <c r="AB22" i="1"/>
  <c r="N23" i="1"/>
  <c r="AB12" i="1"/>
  <c r="AB21" i="1"/>
  <c r="V23" i="1"/>
  <c r="AB10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<sst xmlns="http://schemas.openxmlformats.org/spreadsheetml/2006/main" count="178" uniqueCount="96">
  <si>
    <t xml:space="preserve"> PLAN DE ACCIÓN - PLAN DE DESARROLLO MUNICIPAL
INSTITUTO MUNICIPAL DE EMPLEO Y FOMENTO EMPRESARIAL DE BUCARAMANGA - IMEBU</t>
  </si>
  <si>
    <r>
      <t xml:space="preserve">Código:  </t>
    </r>
    <r>
      <rPr>
        <sz val="11"/>
        <rFont val="Arial"/>
        <family val="2"/>
      </rPr>
      <t>F-DPM-1210-238,37-030</t>
    </r>
  </si>
  <si>
    <r>
      <t xml:space="preserve">Versión: </t>
    </r>
    <r>
      <rPr>
        <sz val="11"/>
        <rFont val="Arial"/>
        <family val="2"/>
      </rPr>
      <t>1.0</t>
    </r>
  </si>
  <si>
    <r>
      <t>Fecha aprobación:</t>
    </r>
    <r>
      <rPr>
        <sz val="11"/>
        <rFont val="Arial"/>
        <family val="2"/>
      </rPr>
      <t xml:space="preserve"> Marzo-24-2021</t>
    </r>
  </si>
  <si>
    <r>
      <t xml:space="preserve">Página: </t>
    </r>
    <r>
      <rPr>
        <sz val="11"/>
        <rFont val="Arial"/>
        <family val="2"/>
      </rPr>
      <t>1 de 1</t>
    </r>
  </si>
  <si>
    <t xml:space="preserve">FECHA DE SUSCRIPCIÓN:  </t>
  </si>
  <si>
    <t>FECHA DE CORTE:</t>
  </si>
  <si>
    <t>PDM 2020-2023</t>
  </si>
  <si>
    <t>PROYECTOS DE INVERSIÓN</t>
  </si>
  <si>
    <t>CUMPLIMIENTO DE META</t>
  </si>
  <si>
    <t>RECURSOS PROGRAMADOS</t>
  </si>
  <si>
    <t>RECURSOS EJECUTADOS</t>
  </si>
  <si>
    <t>EJECUCIÓN PPTAL</t>
  </si>
  <si>
    <t>RECURSOS GESTIONADOS</t>
  </si>
  <si>
    <t>RESPONSABLES</t>
  </si>
  <si>
    <t>No.</t>
  </si>
  <si>
    <t>Línea estratégica</t>
  </si>
  <si>
    <t>Componente</t>
  </si>
  <si>
    <t xml:space="preserve">Programa </t>
  </si>
  <si>
    <t>Meta PDM</t>
  </si>
  <si>
    <t>Indicador de producto</t>
  </si>
  <si>
    <t>Código BPIN</t>
  </si>
  <si>
    <t>Nombre del Proyecto</t>
  </si>
  <si>
    <t>Actividades</t>
  </si>
  <si>
    <t>Fecha inicio</t>
  </si>
  <si>
    <t>Fecha de terminación</t>
  </si>
  <si>
    <t>Meta programada</t>
  </si>
  <si>
    <t>Meta ejecutada</t>
  </si>
  <si>
    <t>AVANCE</t>
  </si>
  <si>
    <t>Rubro</t>
  </si>
  <si>
    <t>RECURSOS PROPIOS MUNICIPIO</t>
  </si>
  <si>
    <t>SGP</t>
  </si>
  <si>
    <t>SGR</t>
  </si>
  <si>
    <t>RECURSOS PROPIOS INSTITUTOS</t>
  </si>
  <si>
    <t>OTROS</t>
  </si>
  <si>
    <t>TOTAL PROGRAMADO</t>
  </si>
  <si>
    <t>TOTAL EJECUTADO</t>
  </si>
  <si>
    <t>Dependencia</t>
  </si>
  <si>
    <t>Responsable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</si>
  <si>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</si>
  <si>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</si>
  <si>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</si>
  <si>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</si>
  <si>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</si>
  <si>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</si>
  <si>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Asesorar técnicamente a emprendedores y/o empresarios en etapa de aceleración en programas de formación  empresarial.
Realizar adecuaciones en espacio para prestación  de servicios de consultoria a emprendedores y/o empresarios  en etapa de aceleración  y Coworking.</t>
  </si>
  <si>
    <t>2.3.2.02.02.007
2.3.2.02.02.009</t>
  </si>
  <si>
    <t>IMEBU</t>
  </si>
  <si>
    <t>Luis Gonzalo Gómez Guerrero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</si>
  <si>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</si>
  <si>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</si>
  <si>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</si>
  <si>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</si>
  <si>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
Brindar acompañamiento a los proyectos productivos de la población victima.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</si>
  <si>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</si>
  <si>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</si>
  <si>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</si>
  <si>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</si>
  <si>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</si>
  <si>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</si>
  <si>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</si>
  <si>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</si>
  <si>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Identificar habilidades y destrezas de emprendedores, empresarios y ciudadanos para orientarlos hacia el emprendimiento o la empleabilidad.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</si>
  <si>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</si>
  <si>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</si>
  <si>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</si>
  <si>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APOYO DEL FONDO DE FOMENTO Y CRÉDITO DE APOYO DEL IMEBU, PROGRAMA BANCA CIUDADANA EN EL MUNICIPIO DE BUCARAMANGA</t>
  </si>
  <si>
    <t>Otorgar créditos para el emprendimiento y/o fortalecimiento financiero de empresas orientados a capital de trabajo, nómina y/o activos fijos.
Realizar acompañamiento técnico y visitas pos crédito a los emprendimientos y/o empresas apoyadas.</t>
  </si>
  <si>
    <t>2.3.2.02.02.009</t>
  </si>
  <si>
    <t>APOYO A LAS LÍNEAS DE CRÉDITO CONDONABLE Y NO CONDONABLE DEL FONDO DE FOMENTO Y CRÉDITO DEL IMEBU, PROGRAMA BANCA CIUDADANA EN EL MUNICIPIO DE BUCARAMANGA</t>
  </si>
  <si>
    <t>Otorgar créditos no condonables para el fortalecimiento financiero de empresas y/o emprendimientos
Otorgar créditos condonables para el fortalecimiento financiero de proyectos productivos, empresas y/o emprendimientos de población vulnerable</t>
  </si>
  <si>
    <t>2.3.2.02.02.009
2.3.6.01.04.003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</si>
  <si>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</si>
  <si>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</si>
  <si>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Otorgar créditos para el emprendimiento y/o fortalecimiento financiero de empresas orientadas a  la innovación y/o incorporación de tecnología.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</si>
  <si>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</si>
  <si>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</si>
  <si>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</si>
  <si>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</si>
  <si>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</si>
  <si>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>Brindar formación en competencias personales y/o técnicas para el trabajo
Realizar intermediación laboral entre oferentes de trabajo y buscadores de empleo.
Ofrecer acompañamiento a las empresas en la estructuración y selección de perfiles adecuados a sus requerimientos.
Formular la política pública de empleo y trabajo decente de la ciudad.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</si>
  <si>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</si>
  <si>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</si>
  <si>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Brindar formación en competencias personales y/o técnicas para el trabajo.
Realizar intermediación laboral entre oferentes de trabajo y buscadores de empleo.
Ofrecer acompañamiento a las empresas en la estructuración y selección de perfiles adecuados a sus requerimientos.
Formular la política pública de empleo y trabajo decente de la ciudad.</t>
  </si>
  <si>
    <t>FORTALECIMIENTO DE LAS ESTRATEGIAS DE EMPLEABILIDAD, EL EMPLEO Y EL TRABAJO DECENTE EN EL MUNICIPIO DE BUCARAMANGA.</t>
  </si>
  <si>
    <t>Brindar formación en competencias personales y/o técnicas para el trabajo.
Garantizar la operatividad y continuidad del programa de empleo y la oficina de empleabilidad del Instituto Municipal de Empleo y fomento empresarial - IMEBU.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</si>
  <si>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</si>
  <si>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</si>
  <si>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</si>
  <si>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</si>
  <si>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</si>
  <si>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</si>
  <si>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</si>
  <si>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FORTALECIMIENTO DE LOS PROCESOS DEL INSTITUTO MUNICIPAL DE EMPLEO Y FOMENTO EMPRESARIAL DEL MUNICIPIO DE BUCARAMANGA</t>
  </si>
  <si>
    <t>Apoyar los procesos administrativos, juridicos y de control interno del IMEBU.
Realizar acompañamiento, seguimiento y control de los programas y proyectos misionales del IMEBU.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</si>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</sst>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dd/mm/yyyy;@"/>
    <numFmt numFmtId="165" formatCode="&quot;$&quot;\ #,##0"/>
    <numFmt numFmtId="166" formatCode="_-&quot;$&quot;\ * #,##0_-;\-&quot;$&quot;\ * #,##0_-;_-&quot;$&quot;\ * &quot;-&quot;??_-;_-@_-"/>
  </numFmts>
  <fonts count="8" x14ac:knownFonts="1"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94">
    <xf numFmtId="0" fontId="0" fillId="0" borderId="0" xfId="0"/>
    <xf numFmtId="14" fontId="0" fillId="2" borderId="0" xfId="0" applyNumberFormat="1" applyFill="1" applyAlignment="1">
      <alignment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center" vertical="center"/>
    </xf>
    <xf numFmtId="42" fontId="2" fillId="2" borderId="0" xfId="2" applyFont="1" applyFill="1" applyBorder="1" applyAlignment="1">
      <alignment horizontal="center" vertical="center"/>
    </xf>
    <xf numFmtId="0" fontId="2" fillId="2" borderId="0" xfId="0" applyFont="1" applyFill="1" applyAlignment="1">
      <alignment vertical="top"/>
    </xf>
    <xf numFmtId="0" fontId="0" fillId="2" borderId="3" xfId="0" applyFill="1" applyBorder="1" applyAlignment="1">
      <alignment vertical="top"/>
    </xf>
    <xf numFmtId="14" fontId="5" fillId="2" borderId="0" xfId="0" applyNumberFormat="1" applyFont="1" applyFill="1" applyAlignment="1">
      <alignment vertical="top"/>
    </xf>
    <xf numFmtId="0" fontId="2" fillId="2" borderId="0" xfId="0" applyFont="1" applyFill="1" applyAlignment="1">
      <alignment horizontal="center" vertical="center"/>
    </xf>
    <xf numFmtId="0" fontId="0" fillId="2" borderId="0" xfId="0" applyFill="1"/>
    <xf numFmtId="0" fontId="0" fillId="2" borderId="3" xfId="0" applyFill="1" applyBorder="1"/>
    <xf numFmtId="0" fontId="0" fillId="3" borderId="1" xfId="0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164" fontId="0" fillId="0" borderId="1" xfId="0" applyNumberForma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 wrapText="1"/>
    </xf>
    <xf numFmtId="9" fontId="2" fillId="0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justify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justify"/>
    </xf>
    <xf numFmtId="0" fontId="2" fillId="3" borderId="6" xfId="0" applyFont="1" applyFill="1" applyBorder="1"/>
    <xf numFmtId="9" fontId="3" fillId="3" borderId="6" xfId="0" applyNumberFormat="1" applyFont="1" applyFill="1" applyBorder="1" applyAlignment="1">
      <alignment horizontal="center" vertical="center"/>
    </xf>
    <xf numFmtId="9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9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66" fontId="2" fillId="3" borderId="1" xfId="1" applyNumberFormat="1" applyFont="1" applyFill="1" applyBorder="1" applyAlignment="1">
      <alignment horizontal="center" vertical="center"/>
    </xf>
    <xf numFmtId="166" fontId="3" fillId="3" borderId="1" xfId="1" applyNumberFormat="1" applyFont="1" applyFill="1" applyBorder="1" applyAlignment="1">
      <alignment horizontal="center" vertical="center"/>
    </xf>
    <xf numFmtId="10" fontId="3" fillId="3" borderId="1" xfId="3" applyNumberFormat="1" applyFont="1" applyFill="1" applyBorder="1" applyAlignment="1">
      <alignment horizontal="center" vertical="center" wrapText="1"/>
    </xf>
    <xf numFmtId="166" fontId="3" fillId="3" borderId="1" xfId="1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2" fillId="0" borderId="0" xfId="3" applyFont="1" applyFill="1" applyBorder="1" applyAlignment="1">
      <alignment horizontal="center" vertical="center" wrapText="1"/>
    </xf>
    <xf numFmtId="0" fontId="2" fillId="0" borderId="0" xfId="0" applyFont="1"/>
    <xf numFmtId="165" fontId="0" fillId="0" borderId="0" xfId="0" applyNumberFormat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165" fontId="2" fillId="0" borderId="1" xfId="0" applyNumberFormat="1" applyFont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165" fontId="7" fillId="0" borderId="1" xfId="0" applyNumberFormat="1" applyFont="1" applyBorder="1" applyAlignment="1">
      <alignment horizontal="right" vertical="center" wrapText="1"/>
    </xf>
    <xf numFmtId="165" fontId="0" fillId="0" borderId="1" xfId="0" applyNumberFormat="1" applyBorder="1" applyAlignment="1">
      <alignment horizontal="right" vertical="center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0" applyNumberFormat="1" applyFont="1" applyBorder="1" applyAlignment="1">
      <alignment vertical="center" wrapText="1"/>
    </xf>
    <xf numFmtId="165" fontId="2" fillId="0" borderId="1" xfId="1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3" fillId="3" borderId="2" xfId="1" applyNumberFormat="1" applyFont="1" applyFill="1" applyBorder="1" applyAlignment="1">
      <alignment horizontal="right" vertical="center" wrapText="1"/>
    </xf>
    <xf numFmtId="165" fontId="3" fillId="3" borderId="4" xfId="1" applyNumberFormat="1" applyFont="1" applyFill="1" applyBorder="1" applyAlignment="1">
      <alignment horizontal="right" vertical="center" wrapText="1"/>
    </xf>
    <xf numFmtId="9" fontId="2" fillId="0" borderId="2" xfId="3" applyFont="1" applyFill="1" applyBorder="1" applyAlignment="1">
      <alignment horizontal="center" vertical="center" wrapText="1"/>
    </xf>
    <xf numFmtId="9" fontId="2" fillId="0" borderId="4" xfId="3" applyFont="1" applyFill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center" vertical="top"/>
    </xf>
    <xf numFmtId="0" fontId="5" fillId="0" borderId="2" xfId="0" applyFont="1" applyBorder="1" applyAlignment="1">
      <alignment horizontal="left" vertical="center"/>
    </xf>
    <xf numFmtId="14" fontId="0" fillId="0" borderId="2" xfId="0" applyNumberFormat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2" fontId="2" fillId="0" borderId="1" xfId="4" applyNumberFormat="1" applyFont="1" applyBorder="1" applyAlignment="1">
      <alignment horizontal="center" vertical="center" wrapText="1"/>
    </xf>
    <xf numFmtId="2" fontId="3" fillId="0" borderId="1" xfId="4" applyNumberFormat="1" applyFont="1" applyBorder="1" applyAlignment="1">
      <alignment horizontal="center" vertical="center" wrapText="1"/>
    </xf>
    <xf numFmtId="2" fontId="3" fillId="0" borderId="2" xfId="4" applyNumberFormat="1" applyFont="1" applyBorder="1" applyAlignment="1">
      <alignment horizontal="center" vertical="center" wrapText="1"/>
    </xf>
    <xf numFmtId="2" fontId="3" fillId="0" borderId="1" xfId="4" applyNumberFormat="1" applyFont="1" applyBorder="1" applyAlignment="1">
      <alignment horizontal="left" vertical="center" wrapText="1"/>
    </xf>
    <xf numFmtId="165" fontId="0" fillId="0" borderId="0" xfId="5" applyNumberFormat="1" applyFont="1" applyAlignment="1">
      <alignment horizontal="right" vertical="center"/>
    </xf>
    <xf numFmtId="1" fontId="0" fillId="0" borderId="1" xfId="0" applyNumberFormat="1" applyFill="1" applyBorder="1" applyAlignment="1">
      <alignment horizontal="right" vertical="center"/>
    </xf>
    <xf numFmtId="1" fontId="0" fillId="0" borderId="1" xfId="0" applyNumberFormat="1" applyFill="1" applyBorder="1" applyAlignment="1">
      <alignment horizontal="right" vertical="center" wrapText="1"/>
    </xf>
    <xf numFmtId="9" fontId="2" fillId="0" borderId="1" xfId="3" applyFont="1" applyBorder="1" applyAlignment="1">
      <alignment horizontal="center" vertical="center" wrapText="1"/>
    </xf>
    <xf numFmtId="9" fontId="0" fillId="3" borderId="1" xfId="3" applyFont="1" applyFill="1" applyBorder="1" applyAlignment="1">
      <alignment horizontal="center" vertical="center" wrapText="1"/>
    </xf>
  </cellXfs>
  <cellStyles count="6">
    <cellStyle name="Millares" xfId="5" builtinId="3"/>
    <cellStyle name="Moneda" xfId="1" builtinId="4"/>
    <cellStyle name="Moneda [0]" xfId="2" builtinId="7"/>
    <cellStyle name="Normal" xfId="0" builtinId="0"/>
    <cellStyle name="Normal 2" xfId="4" xr:uid="{795BC8A0-8B20-4988-ABD2-5B2F9CF49D21}"/>
    <cellStyle name="Porcentaje" xfId="3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210043</xdr:colOff>
      <xdr:row>0</xdr:row>
      <xdr:rowOff>64407</xdr:rowOff>
    </xdr:from>
    <xdr:to>
      <xdr:col>1</xdr:col>
      <xdr:colOff>334226</xdr:colOff>
      <xdr:row>3</xdr:row>
      <xdr:rowOff>147945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9A317B89-FC80-418C-8CE2-3AA6EA3D9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0043" y="64407"/>
          <a:ext cx="641254" cy="6550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4213A-5189-4BCF-929C-26F2975B191F}">
  <sheetPr>
    <pageSetUpPr fitToPage="1"/>
  </sheetPr>
  <dimension ref="A1:AE32"/>
  <sheetViews>
    <sheetView tabSelected="1" topLeftCell="H1" zoomScale="70" zoomScaleNormal="70" zoomScaleSheetLayoutView="70" workbookViewId="0">
      <selection activeCell="J19" sqref="J19"/>
    </sheetView>
  </sheetViews>
  <sheetFormatPr baseColWidth="10" defaultColWidth="11.25" defaultRowHeight="14.25" x14ac:dyDescent="0.2"/>
  <cols>
    <col min="1" max="1" width="6.75" customWidth="1"/>
    <col min="2" max="2" width="22.5" customWidth="1"/>
    <col min="3" max="4" width="19.75" customWidth="1"/>
    <col min="5" max="5" width="53.875" customWidth="1"/>
    <col min="6" max="6" width="43.75" customWidth="1"/>
    <col min="7" max="7" width="15.5" customWidth="1"/>
    <col min="8" max="8" width="43.25" customWidth="1"/>
    <col min="9" max="9" width="46.5" customWidth="1"/>
    <col min="10" max="10" width="14.75" customWidth="1"/>
    <col min="11" max="11" width="14.125" customWidth="1"/>
    <col min="12" max="12" width="15.125" customWidth="1"/>
    <col min="13" max="13" width="14.875" customWidth="1"/>
    <col min="14" max="14" width="11.25" customWidth="1"/>
    <col min="15" max="15" width="16.75" customWidth="1"/>
    <col min="16" max="16" width="23.125" style="44" customWidth="1"/>
    <col min="17" max="18" width="15" style="44" customWidth="1"/>
    <col min="19" max="19" width="23.5" style="45" customWidth="1"/>
    <col min="20" max="20" width="13.625" style="44" customWidth="1"/>
    <col min="21" max="21" width="20.875" style="44" customWidth="1"/>
    <col min="22" max="22" width="21.5" style="44" customWidth="1"/>
    <col min="23" max="26" width="15" style="44" customWidth="1"/>
    <col min="27" max="27" width="24.125" style="44" bestFit="1" customWidth="1"/>
    <col min="28" max="28" width="13.75" customWidth="1"/>
    <col min="29" max="29" width="19.75" style="47" customWidth="1"/>
    <col min="30" max="31" width="19.125" customWidth="1"/>
  </cols>
  <sheetData>
    <row r="1" spans="1:31" ht="15" x14ac:dyDescent="0.2">
      <c r="A1" s="85"/>
      <c r="B1" s="86" t="s">
        <v>0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8" t="s">
        <v>1</v>
      </c>
      <c r="AD1" s="88"/>
      <c r="AE1" s="88"/>
    </row>
    <row r="2" spans="1:31" ht="15" x14ac:dyDescent="0.2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8" t="s">
        <v>2</v>
      </c>
      <c r="AD2" s="88"/>
      <c r="AE2" s="88"/>
    </row>
    <row r="3" spans="1:31" ht="15" x14ac:dyDescent="0.2">
      <c r="A3" s="85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8" t="s">
        <v>3</v>
      </c>
      <c r="AD3" s="88"/>
      <c r="AE3" s="88"/>
    </row>
    <row r="4" spans="1:31" ht="15" x14ac:dyDescent="0.2">
      <c r="A4" s="85"/>
      <c r="B4" s="86"/>
      <c r="C4" s="86"/>
      <c r="D4" s="86"/>
      <c r="E4" s="86"/>
      <c r="F4" s="86"/>
      <c r="G4" s="86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8" t="s">
        <v>4</v>
      </c>
      <c r="AD4" s="88"/>
      <c r="AE4" s="88"/>
    </row>
    <row r="5" spans="1:31" ht="15" x14ac:dyDescent="0.2">
      <c r="A5" s="80" t="s">
        <v>5</v>
      </c>
      <c r="B5" s="80"/>
      <c r="C5" s="80"/>
      <c r="D5" s="81">
        <v>44956</v>
      </c>
      <c r="E5" s="81"/>
      <c r="F5" s="81"/>
      <c r="G5" s="81"/>
      <c r="H5" s="1"/>
      <c r="I5" s="1"/>
      <c r="J5" s="1"/>
      <c r="K5" s="1"/>
      <c r="L5" s="1"/>
      <c r="M5" s="2"/>
      <c r="N5" s="2"/>
      <c r="O5" s="2"/>
      <c r="P5" s="3"/>
      <c r="Q5" s="3"/>
      <c r="R5" s="3"/>
      <c r="S5" s="4"/>
      <c r="T5" s="3"/>
      <c r="U5" s="3"/>
      <c r="V5" s="3"/>
      <c r="W5" s="3"/>
      <c r="X5" s="3"/>
      <c r="Y5" s="3"/>
      <c r="Z5" s="3"/>
      <c r="AA5" s="3"/>
      <c r="AB5" s="2"/>
      <c r="AC5" s="5"/>
      <c r="AD5" s="2"/>
      <c r="AE5" s="6"/>
    </row>
    <row r="6" spans="1:31" ht="15" x14ac:dyDescent="0.2">
      <c r="A6" s="82" t="s">
        <v>6</v>
      </c>
      <c r="B6" s="82"/>
      <c r="C6" s="82"/>
      <c r="D6" s="81">
        <v>44926</v>
      </c>
      <c r="E6" s="81"/>
      <c r="F6" s="81"/>
      <c r="G6" s="83"/>
      <c r="H6" s="7"/>
      <c r="I6" s="7"/>
      <c r="J6" s="7"/>
      <c r="K6" s="7"/>
      <c r="L6" s="7"/>
      <c r="M6" s="2"/>
      <c r="N6" s="2"/>
      <c r="O6" s="2"/>
      <c r="P6" s="3"/>
      <c r="Q6" s="3"/>
      <c r="R6" s="3"/>
      <c r="S6" s="8"/>
      <c r="T6" s="3"/>
      <c r="U6" s="3"/>
      <c r="V6" s="3"/>
      <c r="W6" s="3"/>
      <c r="X6" s="3"/>
      <c r="Y6" s="3"/>
      <c r="Z6" s="3"/>
      <c r="AA6" s="3"/>
      <c r="AB6" s="2"/>
      <c r="AC6" s="5"/>
      <c r="AD6" s="9"/>
      <c r="AE6" s="10"/>
    </row>
    <row r="7" spans="1:31" ht="15" x14ac:dyDescent="0.2">
      <c r="A7" s="11"/>
      <c r="B7" s="84" t="s">
        <v>7</v>
      </c>
      <c r="C7" s="84"/>
      <c r="D7" s="84"/>
      <c r="E7" s="84"/>
      <c r="F7" s="84"/>
      <c r="G7" s="84" t="s">
        <v>8</v>
      </c>
      <c r="H7" s="84"/>
      <c r="I7" s="84"/>
      <c r="J7" s="84"/>
      <c r="K7" s="84"/>
      <c r="L7" s="84" t="s">
        <v>9</v>
      </c>
      <c r="M7" s="84"/>
      <c r="N7" s="84"/>
      <c r="O7" s="84" t="s">
        <v>10</v>
      </c>
      <c r="P7" s="84"/>
      <c r="Q7" s="84"/>
      <c r="R7" s="84"/>
      <c r="S7" s="84"/>
      <c r="T7" s="84"/>
      <c r="U7" s="84"/>
      <c r="V7" s="84" t="s">
        <v>11</v>
      </c>
      <c r="W7" s="84"/>
      <c r="X7" s="84"/>
      <c r="Y7" s="84"/>
      <c r="Z7" s="84"/>
      <c r="AA7" s="84"/>
      <c r="AB7" s="79" t="s">
        <v>12</v>
      </c>
      <c r="AC7" s="79" t="s">
        <v>13</v>
      </c>
      <c r="AD7" s="79" t="s">
        <v>14</v>
      </c>
      <c r="AE7" s="79"/>
    </row>
    <row r="8" spans="1:31" ht="45" x14ac:dyDescent="0.2">
      <c r="A8" s="12" t="s">
        <v>15</v>
      </c>
      <c r="B8" s="13" t="s">
        <v>16</v>
      </c>
      <c r="C8" s="12" t="s">
        <v>17</v>
      </c>
      <c r="D8" s="12" t="s">
        <v>18</v>
      </c>
      <c r="E8" s="12" t="s">
        <v>19</v>
      </c>
      <c r="F8" s="13" t="s">
        <v>20</v>
      </c>
      <c r="G8" s="13" t="s">
        <v>21</v>
      </c>
      <c r="H8" s="13" t="s">
        <v>22</v>
      </c>
      <c r="I8" s="13" t="s">
        <v>23</v>
      </c>
      <c r="J8" s="13" t="s">
        <v>24</v>
      </c>
      <c r="K8" s="13" t="s">
        <v>25</v>
      </c>
      <c r="L8" s="13" t="s">
        <v>26</v>
      </c>
      <c r="M8" s="13" t="s">
        <v>27</v>
      </c>
      <c r="N8" s="13" t="s">
        <v>28</v>
      </c>
      <c r="O8" s="12" t="s">
        <v>29</v>
      </c>
      <c r="P8" s="13" t="s">
        <v>30</v>
      </c>
      <c r="Q8" s="13" t="s">
        <v>31</v>
      </c>
      <c r="R8" s="13" t="s">
        <v>32</v>
      </c>
      <c r="S8" s="13" t="s">
        <v>33</v>
      </c>
      <c r="T8" s="13" t="s">
        <v>34</v>
      </c>
      <c r="U8" s="13" t="s">
        <v>35</v>
      </c>
      <c r="V8" s="13" t="s">
        <v>30</v>
      </c>
      <c r="W8" s="13" t="s">
        <v>31</v>
      </c>
      <c r="X8" s="13" t="s">
        <v>32</v>
      </c>
      <c r="Y8" s="13" t="s">
        <v>33</v>
      </c>
      <c r="Z8" s="13" t="s">
        <v>34</v>
      </c>
      <c r="AA8" s="13" t="s">
        <v>36</v>
      </c>
      <c r="AB8" s="79"/>
      <c r="AC8" s="79"/>
      <c r="AD8" s="13" t="s">
        <v>37</v>
      </c>
      <c r="AE8" s="13" t="s">
        <v>38</v>
      </c>
    </row>
    <row r="9" spans="1:31" ht="122.45" customHeight="1" x14ac:dyDescent="0.2">
      <c r="A9" s="12">
        <v>180</v>
      </c>
      <c r="B9" s="14" t="s">
        <v>39</v>
      </c>
      <c r="C9" s="15" t="s">
        <v>40</v>
      </c>
      <c r="D9" s="16" t="s">
        <v>41</v>
      </c>
      <c r="E9" s="17" t="s">
        <v>42</v>
      </c>
      <c r="F9" s="18" t="s">
        <v>43</v>
      </c>
      <c r="G9" s="90">
        <v>2020680010157</v>
      </c>
      <c r="H9" s="15" t="s">
        <v>44</v>
      </c>
      <c r="I9" s="15" t="s">
        <v>45</v>
      </c>
      <c r="J9" s="19">
        <v>44566</v>
      </c>
      <c r="K9" s="19">
        <v>44926</v>
      </c>
      <c r="L9" s="20">
        <v>800</v>
      </c>
      <c r="M9" s="21">
        <v>2380</v>
      </c>
      <c r="N9" s="22">
        <f>IF(M9/L9&gt;100%,100%,M9/L9)</f>
        <v>1</v>
      </c>
      <c r="O9" s="19" t="s">
        <v>46</v>
      </c>
      <c r="P9" s="52">
        <v>943333488</v>
      </c>
      <c r="Q9" s="53"/>
      <c r="R9" s="54"/>
      <c r="S9" s="52"/>
      <c r="T9" s="55"/>
      <c r="U9" s="56">
        <f>+SUM(P9:T9)</f>
        <v>943333488</v>
      </c>
      <c r="V9" s="52">
        <v>930233505</v>
      </c>
      <c r="W9" s="52"/>
      <c r="X9" s="52"/>
      <c r="Y9" s="52"/>
      <c r="Z9" s="52"/>
      <c r="AA9" s="56">
        <f>SUM(V9:Z9)</f>
        <v>930233505</v>
      </c>
      <c r="AB9" s="24">
        <f>IFERROR(AA9/U9,"-")</f>
        <v>0.9861130945030121</v>
      </c>
      <c r="AC9" s="52">
        <v>1500836663</v>
      </c>
      <c r="AD9" s="25" t="s">
        <v>47</v>
      </c>
      <c r="AE9" s="26" t="s">
        <v>48</v>
      </c>
    </row>
    <row r="10" spans="1:31" ht="122.45" customHeight="1" x14ac:dyDescent="0.2">
      <c r="A10" s="12">
        <v>182</v>
      </c>
      <c r="B10" s="14" t="s">
        <v>39</v>
      </c>
      <c r="C10" s="15" t="s">
        <v>40</v>
      </c>
      <c r="D10" s="16" t="s">
        <v>49</v>
      </c>
      <c r="E10" s="17" t="s">
        <v>50</v>
      </c>
      <c r="F10" s="18" t="s">
        <v>51</v>
      </c>
      <c r="G10" s="90">
        <v>2020680010074</v>
      </c>
      <c r="H10" s="15" t="s">
        <v>52</v>
      </c>
      <c r="I10" s="15" t="s">
        <v>53</v>
      </c>
      <c r="J10" s="19">
        <v>44566</v>
      </c>
      <c r="K10" s="19">
        <v>44926</v>
      </c>
      <c r="L10" s="20">
        <v>1</v>
      </c>
      <c r="M10" s="21">
        <v>1</v>
      </c>
      <c r="N10" s="22">
        <f>IF(M10/L10&gt;100%,100%,M10/L10)</f>
        <v>1</v>
      </c>
      <c r="O10" s="19" t="s">
        <v>54</v>
      </c>
      <c r="P10" s="52">
        <v>349377489</v>
      </c>
      <c r="Q10" s="53"/>
      <c r="R10" s="54"/>
      <c r="S10" s="52"/>
      <c r="T10" s="55"/>
      <c r="U10" s="56">
        <f>+SUM(P10:T10)</f>
        <v>349377489</v>
      </c>
      <c r="V10" s="52">
        <v>349377489</v>
      </c>
      <c r="W10" s="52"/>
      <c r="X10" s="52"/>
      <c r="Y10" s="52"/>
      <c r="Z10" s="52"/>
      <c r="AA10" s="56">
        <f>SUM(V10:Z10)</f>
        <v>349377489</v>
      </c>
      <c r="AB10" s="24">
        <f t="shared" ref="AB10:AB21" si="0">IFERROR(AA10/U10,"-")</f>
        <v>1</v>
      </c>
      <c r="AC10" s="52">
        <v>306281194</v>
      </c>
      <c r="AD10" s="25" t="s">
        <v>47</v>
      </c>
      <c r="AE10" s="26" t="s">
        <v>48</v>
      </c>
    </row>
    <row r="11" spans="1:31" ht="122.45" customHeight="1" x14ac:dyDescent="0.2">
      <c r="A11" s="12">
        <v>183</v>
      </c>
      <c r="B11" s="14" t="s">
        <v>39</v>
      </c>
      <c r="C11" s="15" t="s">
        <v>40</v>
      </c>
      <c r="D11" s="16" t="s">
        <v>49</v>
      </c>
      <c r="E11" s="17" t="s">
        <v>55</v>
      </c>
      <c r="F11" s="18" t="s">
        <v>56</v>
      </c>
      <c r="G11" s="90">
        <v>2020680010074</v>
      </c>
      <c r="H11" s="15" t="s">
        <v>52</v>
      </c>
      <c r="I11" s="15" t="s">
        <v>57</v>
      </c>
      <c r="J11" s="19">
        <v>44566</v>
      </c>
      <c r="K11" s="19">
        <v>44926</v>
      </c>
      <c r="L11" s="92">
        <v>0.35</v>
      </c>
      <c r="M11" s="93">
        <v>0.35</v>
      </c>
      <c r="N11" s="22">
        <f>IF(M11/L11&gt;100%,100%,M11/L11)</f>
        <v>1</v>
      </c>
      <c r="O11" s="19" t="s">
        <v>54</v>
      </c>
      <c r="P11" s="52">
        <v>375499999</v>
      </c>
      <c r="Q11" s="53"/>
      <c r="R11" s="54"/>
      <c r="S11" s="52"/>
      <c r="T11" s="55"/>
      <c r="U11" s="56">
        <f>+SUM(P11:T11)</f>
        <v>375499999</v>
      </c>
      <c r="V11" s="52">
        <v>375499999</v>
      </c>
      <c r="W11" s="52"/>
      <c r="X11" s="52"/>
      <c r="Y11" s="52"/>
      <c r="Z11" s="52"/>
      <c r="AA11" s="56">
        <f>SUM(V11:Z11)</f>
        <v>375499999</v>
      </c>
      <c r="AB11" s="24">
        <f t="shared" si="0"/>
        <v>1</v>
      </c>
      <c r="AC11" s="23"/>
      <c r="AD11" s="25" t="s">
        <v>47</v>
      </c>
      <c r="AE11" s="26" t="s">
        <v>48</v>
      </c>
    </row>
    <row r="12" spans="1:31" ht="122.45" customHeight="1" x14ac:dyDescent="0.2">
      <c r="A12" s="12">
        <v>184</v>
      </c>
      <c r="B12" s="14" t="s">
        <v>39</v>
      </c>
      <c r="C12" s="15" t="s">
        <v>40</v>
      </c>
      <c r="D12" s="16" t="s">
        <v>49</v>
      </c>
      <c r="E12" s="17" t="s">
        <v>58</v>
      </c>
      <c r="F12" s="18" t="s">
        <v>59</v>
      </c>
      <c r="G12" s="90">
        <v>2020680010074</v>
      </c>
      <c r="H12" s="15" t="s">
        <v>52</v>
      </c>
      <c r="I12" s="15" t="s">
        <v>57</v>
      </c>
      <c r="J12" s="19">
        <v>44566</v>
      </c>
      <c r="K12" s="19">
        <v>44926</v>
      </c>
      <c r="L12" s="20">
        <v>5000</v>
      </c>
      <c r="M12" s="21">
        <v>7106</v>
      </c>
      <c r="N12" s="22">
        <f>IF(M12/L12&gt;100%,100%,M12/L12)</f>
        <v>1</v>
      </c>
      <c r="O12" s="19" t="s">
        <v>54</v>
      </c>
      <c r="P12" s="52">
        <v>945332446</v>
      </c>
      <c r="Q12" s="53"/>
      <c r="R12" s="54"/>
      <c r="S12" s="52"/>
      <c r="T12" s="55"/>
      <c r="U12" s="56">
        <f>+SUM(P12:T12)</f>
        <v>945332446</v>
      </c>
      <c r="V12" s="52">
        <v>834790371.5</v>
      </c>
      <c r="W12" s="52"/>
      <c r="X12" s="52"/>
      <c r="Y12" s="52"/>
      <c r="Z12" s="52"/>
      <c r="AA12" s="56">
        <f>SUM(V12:Z12)</f>
        <v>834790371.5</v>
      </c>
      <c r="AB12" s="24">
        <f t="shared" si="0"/>
        <v>0.88306539676307694</v>
      </c>
      <c r="AC12" s="23"/>
      <c r="AD12" s="25" t="s">
        <v>47</v>
      </c>
      <c r="AE12" s="26" t="s">
        <v>48</v>
      </c>
    </row>
    <row r="13" spans="1:31" ht="122.45" customHeight="1" x14ac:dyDescent="0.2">
      <c r="A13" s="12">
        <v>185</v>
      </c>
      <c r="B13" s="14" t="s">
        <v>39</v>
      </c>
      <c r="C13" s="15" t="s">
        <v>40</v>
      </c>
      <c r="D13" s="16" t="s">
        <v>49</v>
      </c>
      <c r="E13" s="17" t="s">
        <v>60</v>
      </c>
      <c r="F13" s="18" t="s">
        <v>61</v>
      </c>
      <c r="G13" s="90">
        <v>2020680010074</v>
      </c>
      <c r="H13" s="15" t="s">
        <v>52</v>
      </c>
      <c r="I13" s="15" t="s">
        <v>62</v>
      </c>
      <c r="J13" s="19">
        <v>44566</v>
      </c>
      <c r="K13" s="19">
        <v>44926</v>
      </c>
      <c r="L13" s="20">
        <v>800</v>
      </c>
      <c r="M13" s="21">
        <v>973</v>
      </c>
      <c r="N13" s="22">
        <f t="shared" ref="N13:N22" si="1">IF(M13/L13&gt;100%,100%,M13/L13)</f>
        <v>1</v>
      </c>
      <c r="O13" s="19" t="s">
        <v>54</v>
      </c>
      <c r="P13" s="52">
        <v>945332446</v>
      </c>
      <c r="Q13" s="53"/>
      <c r="R13" s="54"/>
      <c r="S13" s="52"/>
      <c r="T13" s="55"/>
      <c r="U13" s="56">
        <f>+SUM(P13:T13)</f>
        <v>945332446</v>
      </c>
      <c r="V13" s="52">
        <v>834790371.5</v>
      </c>
      <c r="W13" s="52"/>
      <c r="X13" s="52"/>
      <c r="Y13" s="52"/>
      <c r="Z13" s="52"/>
      <c r="AA13" s="56">
        <f>SUM(V13:Z13)</f>
        <v>834790371.5</v>
      </c>
      <c r="AB13" s="24">
        <f t="shared" si="0"/>
        <v>0.88306539676307694</v>
      </c>
      <c r="AC13" s="23"/>
      <c r="AD13" s="25" t="s">
        <v>47</v>
      </c>
      <c r="AE13" s="26" t="s">
        <v>48</v>
      </c>
    </row>
    <row r="14" spans="1:31" ht="81" customHeight="1" x14ac:dyDescent="0.2">
      <c r="A14" s="49">
        <v>186</v>
      </c>
      <c r="B14" s="51" t="s">
        <v>39</v>
      </c>
      <c r="C14" s="51" t="s">
        <v>40</v>
      </c>
      <c r="D14" s="59" t="s">
        <v>63</v>
      </c>
      <c r="E14" s="17" t="s">
        <v>64</v>
      </c>
      <c r="F14" s="61" t="s">
        <v>65</v>
      </c>
      <c r="G14" s="91">
        <v>2020680010084</v>
      </c>
      <c r="H14" s="16" t="s">
        <v>66</v>
      </c>
      <c r="I14" s="27" t="s">
        <v>67</v>
      </c>
      <c r="J14" s="19">
        <v>44566</v>
      </c>
      <c r="K14" s="19">
        <v>44926</v>
      </c>
      <c r="L14" s="77">
        <v>1600</v>
      </c>
      <c r="M14" s="65">
        <v>1834</v>
      </c>
      <c r="N14" s="66">
        <f t="shared" si="1"/>
        <v>1</v>
      </c>
      <c r="O14" s="19" t="s">
        <v>68</v>
      </c>
      <c r="P14" s="57">
        <v>15000000</v>
      </c>
      <c r="Q14" s="53"/>
      <c r="R14" s="54"/>
      <c r="S14" s="52"/>
      <c r="T14" s="55"/>
      <c r="U14" s="68">
        <f>+SUM(P14:T15)</f>
        <v>605000000</v>
      </c>
      <c r="V14" s="57">
        <v>15000000</v>
      </c>
      <c r="W14" s="52"/>
      <c r="X14" s="52"/>
      <c r="Y14" s="52"/>
      <c r="Z14" s="52"/>
      <c r="AA14" s="69">
        <f>SUM(V14:Z15)</f>
        <v>589021666.5</v>
      </c>
      <c r="AB14" s="71">
        <f t="shared" si="0"/>
        <v>0.97358953140495863</v>
      </c>
      <c r="AC14" s="73"/>
      <c r="AD14" s="75" t="s">
        <v>47</v>
      </c>
      <c r="AE14" s="62" t="s">
        <v>48</v>
      </c>
    </row>
    <row r="15" spans="1:31" ht="78.75" customHeight="1" x14ac:dyDescent="0.2">
      <c r="A15" s="49">
        <v>186</v>
      </c>
      <c r="B15" s="51" t="s">
        <v>39</v>
      </c>
      <c r="C15" s="51" t="s">
        <v>40</v>
      </c>
      <c r="D15" s="59" t="s">
        <v>63</v>
      </c>
      <c r="E15" s="17" t="s">
        <v>64</v>
      </c>
      <c r="F15" s="61" t="s">
        <v>65</v>
      </c>
      <c r="G15" s="91">
        <v>2022680010037</v>
      </c>
      <c r="H15" s="16" t="s">
        <v>69</v>
      </c>
      <c r="I15" s="27" t="s">
        <v>70</v>
      </c>
      <c r="J15" s="19">
        <v>44774</v>
      </c>
      <c r="K15" s="19">
        <v>45291</v>
      </c>
      <c r="L15" s="77"/>
      <c r="M15" s="65"/>
      <c r="N15" s="66"/>
      <c r="O15" s="19" t="s">
        <v>71</v>
      </c>
      <c r="P15" s="57">
        <v>590000000</v>
      </c>
      <c r="Q15" s="53"/>
      <c r="R15" s="54"/>
      <c r="S15" s="52"/>
      <c r="T15" s="55"/>
      <c r="U15" s="68"/>
      <c r="V15" s="57">
        <v>574021666.5</v>
      </c>
      <c r="W15" s="52"/>
      <c r="X15" s="52"/>
      <c r="Y15" s="52"/>
      <c r="Z15" s="52"/>
      <c r="AA15" s="70"/>
      <c r="AB15" s="72"/>
      <c r="AC15" s="74"/>
      <c r="AD15" s="76"/>
      <c r="AE15" s="63"/>
    </row>
    <row r="16" spans="1:31" ht="74.25" customHeight="1" x14ac:dyDescent="0.2">
      <c r="A16" s="49">
        <v>187</v>
      </c>
      <c r="B16" s="51" t="s">
        <v>39</v>
      </c>
      <c r="C16" s="51" t="s">
        <v>40</v>
      </c>
      <c r="D16" s="59" t="s">
        <v>63</v>
      </c>
      <c r="E16" s="17" t="s">
        <v>72</v>
      </c>
      <c r="F16" s="50" t="s">
        <v>73</v>
      </c>
      <c r="G16" s="91">
        <v>2020680010084</v>
      </c>
      <c r="H16" s="16" t="s">
        <v>66</v>
      </c>
      <c r="I16" s="27" t="s">
        <v>74</v>
      </c>
      <c r="J16" s="19">
        <v>44566</v>
      </c>
      <c r="K16" s="19">
        <v>44926</v>
      </c>
      <c r="L16" s="77">
        <v>1200</v>
      </c>
      <c r="M16" s="65">
        <v>1520</v>
      </c>
      <c r="N16" s="78">
        <f t="shared" si="1"/>
        <v>1</v>
      </c>
      <c r="O16" s="19" t="s">
        <v>68</v>
      </c>
      <c r="P16" s="57">
        <v>15000000</v>
      </c>
      <c r="Q16" s="53"/>
      <c r="R16" s="54"/>
      <c r="S16" s="52"/>
      <c r="T16" s="55"/>
      <c r="U16" s="68">
        <f>+SUM(P16:T17)</f>
        <v>605000000</v>
      </c>
      <c r="V16" s="57">
        <v>15000000</v>
      </c>
      <c r="W16" s="52"/>
      <c r="X16" s="52"/>
      <c r="Y16" s="52"/>
      <c r="Z16" s="52"/>
      <c r="AA16" s="69">
        <f>SUM(V16:Z17)</f>
        <v>589021666.5</v>
      </c>
      <c r="AB16" s="71">
        <f>IFERROR(AA16/U16,"-")</f>
        <v>0.97358953140495863</v>
      </c>
      <c r="AC16" s="73"/>
      <c r="AD16" s="75" t="s">
        <v>47</v>
      </c>
      <c r="AE16" s="62" t="s">
        <v>48</v>
      </c>
    </row>
    <row r="17" spans="1:31" ht="117.75" customHeight="1" x14ac:dyDescent="0.2">
      <c r="A17" s="49">
        <v>187</v>
      </c>
      <c r="B17" s="51" t="s">
        <v>39</v>
      </c>
      <c r="C17" s="51" t="s">
        <v>40</v>
      </c>
      <c r="D17" s="59" t="s">
        <v>63</v>
      </c>
      <c r="E17" s="17" t="s">
        <v>72</v>
      </c>
      <c r="F17" s="50" t="s">
        <v>73</v>
      </c>
      <c r="G17" s="91">
        <v>2022680010037</v>
      </c>
      <c r="H17" s="16" t="s">
        <v>69</v>
      </c>
      <c r="I17" s="27" t="s">
        <v>70</v>
      </c>
      <c r="J17" s="19">
        <v>44774</v>
      </c>
      <c r="K17" s="19">
        <v>45291</v>
      </c>
      <c r="L17" s="77"/>
      <c r="M17" s="65"/>
      <c r="N17" s="78"/>
      <c r="O17" s="19" t="s">
        <v>71</v>
      </c>
      <c r="P17" s="57">
        <v>590000000</v>
      </c>
      <c r="Q17" s="53"/>
      <c r="R17" s="54"/>
      <c r="S17" s="52"/>
      <c r="T17" s="55"/>
      <c r="U17" s="68"/>
      <c r="V17" s="57">
        <v>574021666.5</v>
      </c>
      <c r="W17" s="52"/>
      <c r="X17" s="52"/>
      <c r="Y17" s="52"/>
      <c r="Z17" s="52"/>
      <c r="AA17" s="70"/>
      <c r="AB17" s="72"/>
      <c r="AC17" s="74"/>
      <c r="AD17" s="76"/>
      <c r="AE17" s="63"/>
    </row>
    <row r="18" spans="1:31" ht="138.75" customHeight="1" x14ac:dyDescent="0.2">
      <c r="A18" s="12">
        <v>188</v>
      </c>
      <c r="B18" s="14" t="s">
        <v>39</v>
      </c>
      <c r="C18" s="15" t="s">
        <v>75</v>
      </c>
      <c r="D18" s="16" t="s">
        <v>76</v>
      </c>
      <c r="E18" s="17" t="s">
        <v>77</v>
      </c>
      <c r="F18" s="18" t="s">
        <v>78</v>
      </c>
      <c r="G18" s="90">
        <v>2020680010061</v>
      </c>
      <c r="H18" s="16" t="s">
        <v>79</v>
      </c>
      <c r="I18" s="15" t="s">
        <v>80</v>
      </c>
      <c r="J18" s="19">
        <v>44566</v>
      </c>
      <c r="K18" s="19">
        <v>44926</v>
      </c>
      <c r="L18" s="20">
        <v>2800</v>
      </c>
      <c r="M18" s="21">
        <v>6331</v>
      </c>
      <c r="N18" s="29">
        <f t="shared" si="1"/>
        <v>1</v>
      </c>
      <c r="O18" s="19" t="s">
        <v>68</v>
      </c>
      <c r="P18" s="53">
        <v>158211109</v>
      </c>
      <c r="Q18" s="53"/>
      <c r="R18" s="54"/>
      <c r="S18" s="53"/>
      <c r="T18" s="55"/>
      <c r="U18" s="56">
        <f>SUM(P18:T18)</f>
        <v>158211109</v>
      </c>
      <c r="V18" s="52">
        <v>151745403</v>
      </c>
      <c r="W18" s="52"/>
      <c r="X18" s="52"/>
      <c r="Y18" s="52"/>
      <c r="Z18" s="52"/>
      <c r="AA18" s="56">
        <f>SUM(V18:Z18)</f>
        <v>151745403</v>
      </c>
      <c r="AB18" s="24">
        <f t="shared" si="0"/>
        <v>0.95913241465237442</v>
      </c>
      <c r="AC18" s="23"/>
      <c r="AD18" s="25" t="s">
        <v>47</v>
      </c>
      <c r="AE18" s="26" t="s">
        <v>48</v>
      </c>
    </row>
    <row r="19" spans="1:31" ht="130.5" customHeight="1" x14ac:dyDescent="0.2">
      <c r="A19" s="49">
        <v>189</v>
      </c>
      <c r="B19" s="51" t="s">
        <v>39</v>
      </c>
      <c r="C19" s="51" t="s">
        <v>75</v>
      </c>
      <c r="D19" s="59" t="s">
        <v>76</v>
      </c>
      <c r="E19" s="60" t="s">
        <v>81</v>
      </c>
      <c r="F19" s="61" t="s">
        <v>82</v>
      </c>
      <c r="G19" s="90">
        <v>2020680010061</v>
      </c>
      <c r="H19" s="16" t="s">
        <v>79</v>
      </c>
      <c r="I19" s="15" t="s">
        <v>83</v>
      </c>
      <c r="J19" s="19">
        <v>44566</v>
      </c>
      <c r="K19" s="19">
        <v>44926</v>
      </c>
      <c r="L19" s="64">
        <v>1700</v>
      </c>
      <c r="M19" s="65">
        <v>4242</v>
      </c>
      <c r="N19" s="66">
        <f t="shared" si="1"/>
        <v>1</v>
      </c>
      <c r="O19" s="67" t="s">
        <v>68</v>
      </c>
      <c r="P19" s="58">
        <v>158211109</v>
      </c>
      <c r="Q19" s="53"/>
      <c r="R19" s="54"/>
      <c r="S19" s="53"/>
      <c r="T19" s="55"/>
      <c r="U19" s="68">
        <f>SUM(P19:T20)</f>
        <v>506711109</v>
      </c>
      <c r="V19" s="52">
        <v>151745403</v>
      </c>
      <c r="W19" s="52"/>
      <c r="X19" s="52"/>
      <c r="Y19" s="52"/>
      <c r="Z19" s="52"/>
      <c r="AA19" s="69">
        <f>SUM(V19:Z20)</f>
        <v>497457335</v>
      </c>
      <c r="AB19" s="71">
        <f t="shared" si="0"/>
        <v>0.98173757425949781</v>
      </c>
      <c r="AC19" s="73"/>
      <c r="AD19" s="75" t="s">
        <v>47</v>
      </c>
      <c r="AE19" s="62" t="s">
        <v>48</v>
      </c>
    </row>
    <row r="20" spans="1:31" ht="80.25" customHeight="1" x14ac:dyDescent="0.2">
      <c r="A20" s="49">
        <v>189</v>
      </c>
      <c r="B20" s="51" t="s">
        <v>39</v>
      </c>
      <c r="C20" s="51" t="s">
        <v>75</v>
      </c>
      <c r="D20" s="59" t="s">
        <v>76</v>
      </c>
      <c r="E20" s="60" t="s">
        <v>81</v>
      </c>
      <c r="F20" s="61" t="s">
        <v>82</v>
      </c>
      <c r="G20" s="90">
        <v>2022680010086</v>
      </c>
      <c r="H20" s="16" t="s">
        <v>84</v>
      </c>
      <c r="I20" s="15" t="s">
        <v>85</v>
      </c>
      <c r="J20" s="19">
        <v>44838</v>
      </c>
      <c r="K20" s="19">
        <v>45291</v>
      </c>
      <c r="L20" s="64"/>
      <c r="M20" s="65"/>
      <c r="N20" s="66"/>
      <c r="O20" s="67"/>
      <c r="P20" s="58">
        <v>348500000</v>
      </c>
      <c r="Q20" s="53"/>
      <c r="R20" s="54"/>
      <c r="S20" s="53"/>
      <c r="T20" s="55"/>
      <c r="U20" s="68"/>
      <c r="V20" s="52">
        <v>345711932</v>
      </c>
      <c r="W20" s="52"/>
      <c r="X20" s="52"/>
      <c r="Y20" s="52"/>
      <c r="Z20" s="52"/>
      <c r="AA20" s="70"/>
      <c r="AB20" s="72"/>
      <c r="AC20" s="74"/>
      <c r="AD20" s="76"/>
      <c r="AE20" s="63"/>
    </row>
    <row r="21" spans="1:31" ht="140.25" customHeight="1" x14ac:dyDescent="0.2">
      <c r="A21" s="12">
        <v>190</v>
      </c>
      <c r="B21" s="14" t="s">
        <v>39</v>
      </c>
      <c r="C21" s="15" t="s">
        <v>75</v>
      </c>
      <c r="D21" s="16" t="s">
        <v>76</v>
      </c>
      <c r="E21" s="17" t="s">
        <v>86</v>
      </c>
      <c r="F21" s="18" t="s">
        <v>87</v>
      </c>
      <c r="G21" s="90">
        <v>2020680010061</v>
      </c>
      <c r="H21" s="16" t="s">
        <v>79</v>
      </c>
      <c r="I21" s="15" t="s">
        <v>80</v>
      </c>
      <c r="J21" s="19">
        <v>44566</v>
      </c>
      <c r="K21" s="19">
        <v>44926</v>
      </c>
      <c r="L21" s="30">
        <v>800</v>
      </c>
      <c r="M21" s="21">
        <v>942</v>
      </c>
      <c r="N21" s="22">
        <f t="shared" si="1"/>
        <v>1</v>
      </c>
      <c r="O21" s="19" t="s">
        <v>68</v>
      </c>
      <c r="P21" s="53">
        <v>158211109</v>
      </c>
      <c r="Q21" s="53"/>
      <c r="R21" s="54"/>
      <c r="S21" s="53"/>
      <c r="T21" s="55"/>
      <c r="U21" s="56">
        <f>SUM(P21:T21)</f>
        <v>158211109</v>
      </c>
      <c r="V21" s="52">
        <v>151745403</v>
      </c>
      <c r="W21" s="52"/>
      <c r="X21" s="52"/>
      <c r="Y21" s="52"/>
      <c r="Z21" s="52"/>
      <c r="AA21" s="56">
        <f>SUM(V21:Z21)</f>
        <v>151745403</v>
      </c>
      <c r="AB21" s="24">
        <f t="shared" si="0"/>
        <v>0.95913241465237442</v>
      </c>
      <c r="AC21" s="23"/>
      <c r="AD21" s="25" t="s">
        <v>47</v>
      </c>
      <c r="AE21" s="26" t="s">
        <v>48</v>
      </c>
    </row>
    <row r="22" spans="1:31" ht="93" customHeight="1" x14ac:dyDescent="0.2">
      <c r="A22" s="12">
        <v>302</v>
      </c>
      <c r="B22" s="14" t="s">
        <v>88</v>
      </c>
      <c r="C22" s="15" t="s">
        <v>89</v>
      </c>
      <c r="D22" s="16" t="s">
        <v>90</v>
      </c>
      <c r="E22" s="17" t="s">
        <v>91</v>
      </c>
      <c r="F22" s="18" t="s">
        <v>92</v>
      </c>
      <c r="G22" s="90">
        <v>2021680010176</v>
      </c>
      <c r="H22" s="16" t="s">
        <v>93</v>
      </c>
      <c r="I22" s="15" t="s">
        <v>94</v>
      </c>
      <c r="J22" s="19">
        <v>44566</v>
      </c>
      <c r="K22" s="19">
        <v>44926</v>
      </c>
      <c r="L22" s="31">
        <v>1</v>
      </c>
      <c r="M22" s="28">
        <v>1</v>
      </c>
      <c r="N22" s="22">
        <f t="shared" si="1"/>
        <v>1</v>
      </c>
      <c r="O22" s="19" t="s">
        <v>68</v>
      </c>
      <c r="P22" s="53">
        <v>822454999.82000005</v>
      </c>
      <c r="Q22" s="53"/>
      <c r="R22" s="54"/>
      <c r="S22" s="53"/>
      <c r="T22" s="55"/>
      <c r="U22" s="56">
        <f>SUM(P22:T22)</f>
        <v>822454999.82000005</v>
      </c>
      <c r="V22" s="52">
        <v>809657497</v>
      </c>
      <c r="W22" s="52"/>
      <c r="X22" s="52"/>
      <c r="Y22" s="52"/>
      <c r="Z22" s="52"/>
      <c r="AA22" s="56">
        <f>SUM(V22:Z22)</f>
        <v>809657497</v>
      </c>
      <c r="AB22" s="24">
        <f>IFERROR(AA22/U22,"-")</f>
        <v>0.98443987473746175</v>
      </c>
      <c r="AC22" s="23"/>
      <c r="AD22" s="25" t="s">
        <v>47</v>
      </c>
      <c r="AE22" s="26" t="s">
        <v>48</v>
      </c>
    </row>
    <row r="23" spans="1:31" ht="15" x14ac:dyDescent="0.2">
      <c r="A23" s="32" cm="1">
        <f t="array" ref="A23">SUM(--(FREQUENCY(A9:A22,A9:A22)&gt;0))</f>
        <v>11</v>
      </c>
      <c r="B23" s="33"/>
      <c r="C23" s="34"/>
      <c r="D23" s="34"/>
      <c r="E23" s="34"/>
      <c r="F23" s="34"/>
      <c r="G23" s="34"/>
      <c r="H23" s="34"/>
      <c r="I23" s="34"/>
      <c r="J23" s="34"/>
      <c r="K23" s="35"/>
      <c r="L23" s="36"/>
      <c r="M23" s="37" t="s">
        <v>95</v>
      </c>
      <c r="N23" s="38">
        <f>IFERROR(AVERAGE(N9:N22),"-")</f>
        <v>1</v>
      </c>
      <c r="O23" s="39"/>
      <c r="P23" s="40"/>
      <c r="Q23" s="40">
        <f t="shared" ref="Q23:Z23" si="2">SUM(Q9:Q22)</f>
        <v>0</v>
      </c>
      <c r="R23" s="40">
        <f t="shared" si="2"/>
        <v>0</v>
      </c>
      <c r="S23" s="40">
        <f t="shared" si="2"/>
        <v>0</v>
      </c>
      <c r="T23" s="40">
        <f t="shared" si="2"/>
        <v>0</v>
      </c>
      <c r="U23" s="41">
        <f>SUM(U9:U22)</f>
        <v>6414464194.8199997</v>
      </c>
      <c r="V23" s="40">
        <f t="shared" si="2"/>
        <v>6113340707</v>
      </c>
      <c r="W23" s="40">
        <f t="shared" si="2"/>
        <v>0</v>
      </c>
      <c r="X23" s="40">
        <f t="shared" si="2"/>
        <v>0</v>
      </c>
      <c r="Y23" s="40">
        <f t="shared" si="2"/>
        <v>0</v>
      </c>
      <c r="Z23" s="40">
        <f t="shared" si="2"/>
        <v>0</v>
      </c>
      <c r="AA23" s="41">
        <f>SUM(AA9:AA22)</f>
        <v>6113340707</v>
      </c>
      <c r="AB23" s="42">
        <f>IFERROR(AA23/U23,"-")</f>
        <v>0.95305555091208216</v>
      </c>
      <c r="AC23" s="43">
        <f>SUM(AC9:AC22)</f>
        <v>1807117857</v>
      </c>
      <c r="AD23" s="39"/>
      <c r="AE23" s="39"/>
    </row>
    <row r="25" spans="1:31" x14ac:dyDescent="0.2">
      <c r="U25" s="89"/>
      <c r="AA25" s="89"/>
      <c r="AB25" s="46"/>
    </row>
    <row r="32" spans="1:31" x14ac:dyDescent="0.2">
      <c r="R32" s="48"/>
    </row>
  </sheetData>
  <mergeCells count="46">
    <mergeCell ref="A1:A4"/>
    <mergeCell ref="B1:AB4"/>
    <mergeCell ref="AC1:AE1"/>
    <mergeCell ref="AC2:AE2"/>
    <mergeCell ref="AC3:AE3"/>
    <mergeCell ref="AC4:AE4"/>
    <mergeCell ref="AD7:AE7"/>
    <mergeCell ref="A5:C5"/>
    <mergeCell ref="D5:G5"/>
    <mergeCell ref="A6:C6"/>
    <mergeCell ref="D6:G6"/>
    <mergeCell ref="B7:F7"/>
    <mergeCell ref="G7:K7"/>
    <mergeCell ref="L7:N7"/>
    <mergeCell ref="O7:U7"/>
    <mergeCell ref="V7:AA7"/>
    <mergeCell ref="AB7:AB8"/>
    <mergeCell ref="AC7:AC8"/>
    <mergeCell ref="L14:L15"/>
    <mergeCell ref="M14:M15"/>
    <mergeCell ref="N14:N15"/>
    <mergeCell ref="U14:U15"/>
    <mergeCell ref="AA14:AA15"/>
    <mergeCell ref="AB14:AB15"/>
    <mergeCell ref="AC14:AC15"/>
    <mergeCell ref="AD14:AD15"/>
    <mergeCell ref="AE14:AE15"/>
    <mergeCell ref="AD16:AD17"/>
    <mergeCell ref="AE16:AE17"/>
    <mergeCell ref="AB16:AB17"/>
    <mergeCell ref="AC16:AC17"/>
    <mergeCell ref="L16:L17"/>
    <mergeCell ref="M16:M17"/>
    <mergeCell ref="N16:N17"/>
    <mergeCell ref="U16:U17"/>
    <mergeCell ref="AA16:AA17"/>
    <mergeCell ref="AE19:AE20"/>
    <mergeCell ref="L19:L20"/>
    <mergeCell ref="M19:M20"/>
    <mergeCell ref="N19:N20"/>
    <mergeCell ref="O19:O20"/>
    <mergeCell ref="U19:U20"/>
    <mergeCell ref="AA19:AA20"/>
    <mergeCell ref="AB19:AB20"/>
    <mergeCell ref="AC19:AC20"/>
    <mergeCell ref="AD19:AD20"/>
  </mergeCells>
  <conditionalFormatting sqref="N16 N18:N19 N21:N22 N9:N14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scale="31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 2022</vt:lpstr>
      <vt:lpstr>'PA 2022'!Área_de_impresión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Yurany Uriza</dc:creator>
  <cp:lastModifiedBy>PC</cp:lastModifiedBy>
  <dcterms:created xsi:type="dcterms:W3CDTF">2023-01-31T22:10:03Z</dcterms:created>
  <dcterms:modified xsi:type="dcterms:W3CDTF">2023-02-10T23:01:46Z</dcterms:modified>
</cp:coreProperties>
</file>